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7395" yWindow="3555" windowWidth="11340" windowHeight="5850" activeTab="1"/>
  </bookViews>
  <sheets>
    <sheet name="Niveles de aplicación" sheetId="24" r:id="rId1"/>
    <sheet name="Datos" sheetId="10" r:id="rId2"/>
    <sheet name="Indicadores" sheetId="11" r:id="rId3"/>
    <sheet name="AP" sheetId="12" r:id="rId4"/>
    <sheet name="DVA" sheetId="15" r:id="rId5"/>
    <sheet name="D" sheetId="21" r:id="rId6"/>
    <sheet name="FPLV" sheetId="16" r:id="rId7"/>
    <sheet name="IDG" sheetId="18" r:id="rId8"/>
    <sheet name="IPLPYMDD" sheetId="19" r:id="rId9"/>
    <sheet name="PC" sheetId="22" r:id="rId10"/>
    <sheet name="PAL" sheetId="20" r:id="rId11"/>
    <sheet name="TS" sheetId="4" r:id="rId12"/>
    <sheet name="TRC" sheetId="23" r:id="rId13"/>
    <sheet name="VU" sheetId="17" r:id="rId14"/>
  </sheets>
  <definedNames>
    <definedName name="_xlnm._FilterDatabase" localSheetId="2" hidden="1">Indicadores!$A$5:$H$65</definedName>
  </definedNames>
  <calcPr calcId="145621"/>
</workbook>
</file>

<file path=xl/calcChain.xml><?xml version="1.0" encoding="utf-8"?>
<calcChain xmlns="http://schemas.openxmlformats.org/spreadsheetml/2006/main">
  <c r="Z18" i="10" l="1"/>
  <c r="X18" i="10"/>
  <c r="V18" i="10"/>
  <c r="T18" i="10"/>
  <c r="R18" i="10"/>
  <c r="P18" i="10"/>
  <c r="N18" i="10"/>
  <c r="L18" i="10"/>
  <c r="J18" i="10"/>
  <c r="Z16" i="10"/>
  <c r="X16" i="10"/>
  <c r="V16" i="10"/>
  <c r="T16" i="10"/>
  <c r="R16" i="10"/>
  <c r="P16" i="10"/>
  <c r="N16" i="10"/>
  <c r="L16" i="10"/>
  <c r="J16" i="10"/>
  <c r="I32" i="10"/>
  <c r="I26" i="10"/>
  <c r="I22" i="10"/>
  <c r="D126" i="10"/>
  <c r="D122" i="10"/>
  <c r="D116" i="10"/>
  <c r="D114" i="10"/>
  <c r="D109" i="10"/>
  <c r="E108" i="10"/>
  <c r="E98" i="10"/>
  <c r="D96" i="10"/>
  <c r="D93" i="10"/>
  <c r="D91" i="10"/>
  <c r="E86" i="10"/>
  <c r="D83" i="10"/>
  <c r="E73" i="10"/>
  <c r="E72" i="10"/>
  <c r="D71" i="10"/>
  <c r="E71" i="10" s="1"/>
  <c r="D65" i="10"/>
  <c r="D63" i="10"/>
  <c r="E61" i="10"/>
  <c r="E52" i="10"/>
  <c r="E46" i="10"/>
  <c r="E39" i="10"/>
  <c r="E37" i="10"/>
  <c r="E34" i="10"/>
  <c r="E28" i="10"/>
  <c r="E25" i="10"/>
  <c r="E15" i="10"/>
  <c r="E11" i="10"/>
  <c r="I113" i="10"/>
  <c r="I93" i="10"/>
  <c r="I89" i="10"/>
  <c r="I90" i="10" s="1"/>
  <c r="I60" i="10"/>
  <c r="I40" i="10"/>
  <c r="I34" i="10"/>
  <c r="C25" i="10"/>
  <c r="C28" i="10"/>
  <c r="I60" i="11" s="1"/>
  <c r="C34" i="10"/>
  <c r="C37" i="10"/>
  <c r="I10" i="11" s="1"/>
  <c r="C39" i="10"/>
  <c r="C41" i="10"/>
  <c r="C46" i="10"/>
  <c r="C52" i="10"/>
  <c r="I39" i="11" s="1"/>
  <c r="C61" i="10"/>
  <c r="C63" i="10"/>
  <c r="I41" i="11" s="1"/>
  <c r="C65" i="10"/>
  <c r="C71" i="10"/>
  <c r="I47" i="11" s="1"/>
  <c r="C72" i="10"/>
  <c r="C73" i="10"/>
  <c r="I7" i="11" s="1"/>
  <c r="C74" i="10"/>
  <c r="C77" i="10"/>
  <c r="I30" i="11" s="1"/>
  <c r="C83" i="10"/>
  <c r="C86" i="10"/>
  <c r="I64" i="11" s="1"/>
  <c r="C91" i="10"/>
  <c r="C93" i="10"/>
  <c r="I65" i="11" s="1"/>
  <c r="C96" i="10"/>
  <c r="C98" i="10"/>
  <c r="I28" i="11" s="1"/>
  <c r="C106" i="10"/>
  <c r="C108" i="10"/>
  <c r="C109" i="10"/>
  <c r="C114" i="10"/>
  <c r="I50" i="11" s="1"/>
  <c r="C116" i="10"/>
  <c r="C122" i="10"/>
  <c r="I35" i="11" s="1"/>
  <c r="C126" i="10"/>
  <c r="C15" i="10"/>
  <c r="I58" i="11" s="1"/>
  <c r="J64" i="11"/>
  <c r="I63" i="11"/>
  <c r="I62" i="11"/>
  <c r="J61" i="11"/>
  <c r="I61" i="11"/>
  <c r="J60" i="11"/>
  <c r="J59" i="11"/>
  <c r="I59" i="11"/>
  <c r="J58" i="11"/>
  <c r="J57" i="11"/>
  <c r="I57" i="11"/>
  <c r="I56" i="11"/>
  <c r="I55" i="11"/>
  <c r="I54" i="11"/>
  <c r="I53" i="11"/>
  <c r="I52" i="11"/>
  <c r="I51" i="11"/>
  <c r="I49" i="11"/>
  <c r="J48" i="11"/>
  <c r="I48" i="11"/>
  <c r="I46" i="11"/>
  <c r="I45" i="11"/>
  <c r="I44" i="11"/>
  <c r="I43" i="11"/>
  <c r="I42" i="11"/>
  <c r="J40" i="11"/>
  <c r="I40" i="11"/>
  <c r="J39" i="11"/>
  <c r="J38" i="11"/>
  <c r="J37" i="11"/>
  <c r="I36" i="11"/>
  <c r="I34" i="11"/>
  <c r="I32" i="11"/>
  <c r="I31" i="11"/>
  <c r="I29" i="11"/>
  <c r="J28" i="11"/>
  <c r="J27" i="11"/>
  <c r="J26" i="11"/>
  <c r="J25" i="11"/>
  <c r="J24" i="11"/>
  <c r="J23" i="11"/>
  <c r="J22" i="11"/>
  <c r="J21" i="11"/>
  <c r="I20" i="11"/>
  <c r="J19" i="11"/>
  <c r="I19" i="11"/>
  <c r="J18" i="11"/>
  <c r="I18" i="11"/>
  <c r="J17" i="11"/>
  <c r="I17" i="11"/>
  <c r="J16" i="11"/>
  <c r="I16" i="11"/>
  <c r="J15" i="11"/>
  <c r="I15" i="11"/>
  <c r="J14" i="11"/>
  <c r="I14" i="11"/>
  <c r="J13" i="11"/>
  <c r="I13" i="11"/>
  <c r="J12" i="11"/>
  <c r="I12" i="11"/>
  <c r="I11" i="11"/>
  <c r="J10" i="11"/>
  <c r="J9" i="11"/>
  <c r="I9" i="11"/>
  <c r="J8" i="11"/>
  <c r="I8" i="11"/>
  <c r="J7" i="11"/>
  <c r="J6" i="11"/>
  <c r="I6" i="11"/>
  <c r="G50" i="11"/>
  <c r="I21" i="11" l="1"/>
  <c r="I22" i="11"/>
  <c r="I23" i="11"/>
  <c r="I24" i="11"/>
  <c r="I25" i="11"/>
  <c r="I26" i="11"/>
  <c r="I27" i="11"/>
  <c r="I33" i="11"/>
  <c r="I37" i="11"/>
  <c r="I38" i="11"/>
  <c r="J20" i="10"/>
  <c r="J21" i="10" s="1"/>
  <c r="N20" i="10"/>
  <c r="N21" i="10" s="1"/>
  <c r="R20" i="10"/>
  <c r="R21" i="10" s="1"/>
  <c r="V20" i="10"/>
  <c r="V21" i="10" s="1"/>
  <c r="Z20" i="10"/>
  <c r="Z21" i="10" s="1"/>
  <c r="L20" i="10"/>
  <c r="L21" i="10" s="1"/>
  <c r="P20" i="10"/>
  <c r="P21" i="10" s="1"/>
  <c r="T20" i="10"/>
  <c r="T21" i="10" s="1"/>
  <c r="X20" i="10"/>
  <c r="X21" i="10" s="1"/>
  <c r="J11" i="11"/>
  <c r="J35" i="11"/>
  <c r="J34" i="11"/>
  <c r="J33" i="11"/>
  <c r="G61" i="11"/>
  <c r="G11" i="11"/>
  <c r="G38" i="11"/>
  <c r="G36" i="11"/>
  <c r="G35" i="11"/>
  <c r="G34" i="11"/>
  <c r="G33" i="11"/>
  <c r="G52" i="11"/>
  <c r="G53" i="11"/>
  <c r="G54" i="11"/>
  <c r="G55" i="11"/>
  <c r="G56" i="11"/>
  <c r="G51" i="11"/>
  <c r="G48" i="11"/>
  <c r="G65" i="11"/>
  <c r="G29" i="11"/>
  <c r="G28" i="11"/>
  <c r="G27" i="11"/>
  <c r="G26" i="11"/>
  <c r="G25" i="11"/>
  <c r="G24" i="11"/>
  <c r="G23" i="11"/>
  <c r="G22" i="11"/>
  <c r="G21" i="11"/>
  <c r="G59" i="11"/>
  <c r="G60" i="11"/>
  <c r="G64" i="11"/>
  <c r="G46" i="11"/>
  <c r="G45" i="11"/>
  <c r="G44" i="11"/>
  <c r="G43" i="11"/>
  <c r="G42" i="11"/>
  <c r="G41" i="11"/>
  <c r="G39" i="11"/>
  <c r="G19" i="11"/>
  <c r="G18" i="11"/>
  <c r="G17" i="11"/>
  <c r="G16" i="11"/>
  <c r="G15" i="11"/>
  <c r="G14" i="11"/>
  <c r="G13" i="11"/>
  <c r="G12" i="11"/>
  <c r="G10" i="11"/>
  <c r="G57" i="11"/>
  <c r="G20" i="11"/>
  <c r="G32" i="11"/>
  <c r="G31" i="11"/>
  <c r="G63" i="11"/>
  <c r="G62" i="11"/>
  <c r="G30" i="11"/>
  <c r="G9" i="11"/>
  <c r="G8" i="11"/>
  <c r="G7" i="11"/>
  <c r="G6" i="11"/>
  <c r="G47" i="11"/>
  <c r="G58" i="11" l="1"/>
  <c r="J50" i="11"/>
  <c r="J65" i="11"/>
  <c r="J47" i="11"/>
  <c r="J36" i="11"/>
  <c r="J49" i="11"/>
  <c r="J29" i="11"/>
  <c r="J41" i="11"/>
  <c r="J20" i="11"/>
  <c r="J30" i="11"/>
  <c r="J63" i="11"/>
  <c r="J62" i="11"/>
  <c r="J56" i="11"/>
  <c r="J55" i="11"/>
  <c r="J54" i="11"/>
  <c r="J53" i="11"/>
  <c r="J52" i="11"/>
  <c r="J51" i="11"/>
  <c r="J31" i="11"/>
  <c r="J32" i="11"/>
  <c r="J46" i="11"/>
  <c r="J45" i="11"/>
  <c r="J44" i="11"/>
  <c r="J43" i="11"/>
  <c r="J42" i="11"/>
  <c r="K111" i="10"/>
  <c r="K110" i="10"/>
  <c r="K112" i="10"/>
  <c r="G37" i="11"/>
  <c r="G40" i="11"/>
  <c r="P112" i="10" l="1"/>
  <c r="P110" i="10"/>
  <c r="P113" i="10"/>
  <c r="P111" i="10"/>
  <c r="Q110" i="10" l="1"/>
  <c r="G49" i="11" s="1"/>
</calcChain>
</file>

<file path=xl/comments1.xml><?xml version="1.0" encoding="utf-8"?>
<comments xmlns="http://schemas.openxmlformats.org/spreadsheetml/2006/main">
  <authors>
    <author>Ing. Felipe Andrade</author>
    <author xml:space="preserve"> </author>
  </authors>
  <commentList>
    <comment ref="C11" authorId="0">
      <text>
        <r>
          <rPr>
            <b/>
            <sz val="9"/>
            <color indexed="81"/>
            <rFont val="Tahoma"/>
            <family val="2"/>
          </rPr>
          <t>a) 2000
b) 2005
c) 2010</t>
        </r>
      </text>
    </comment>
    <comment ref="D11" authorId="0">
      <text>
        <r>
          <rPr>
            <b/>
            <sz val="9"/>
            <color indexed="81"/>
            <rFont val="Tahoma"/>
            <family val="2"/>
          </rPr>
          <t>a) Ciudad
b) Municipio
c) Delegación de la Ciudad de México</t>
        </r>
      </text>
    </comment>
    <comment ref="D15" authorId="0">
      <text>
        <r>
          <rPr>
            <b/>
            <sz val="9"/>
            <color indexed="81"/>
            <rFont val="Tahoma"/>
            <family val="2"/>
          </rPr>
          <t>a) Ciudad
b) Municipio
c) Delegación de la Ciudad de México</t>
        </r>
      </text>
    </comment>
    <comment ref="D25" authorId="0">
      <text>
        <r>
          <rPr>
            <b/>
            <sz val="9"/>
            <color indexed="81"/>
            <rFont val="Tahoma"/>
            <family val="2"/>
          </rPr>
          <t>a) Ciudad
b) Municipio
c) Delegación de la Ciudad de México</t>
        </r>
      </text>
    </comment>
    <comment ref="D28" authorId="0">
      <text>
        <r>
          <rPr>
            <b/>
            <sz val="9"/>
            <color indexed="81"/>
            <rFont val="Tahoma"/>
            <family val="2"/>
          </rPr>
          <t>a) Ciudad
b) Municipio
c) Delegación de la Ciudad de México</t>
        </r>
      </text>
    </comment>
    <comment ref="D34" authorId="0">
      <text>
        <r>
          <rPr>
            <b/>
            <sz val="9"/>
            <color indexed="81"/>
            <rFont val="Tahoma"/>
            <family val="2"/>
          </rPr>
          <t>a) Ciudad
b) Municipio
c) Delegación de la Ciudad de México</t>
        </r>
      </text>
    </comment>
    <comment ref="D37" authorId="0">
      <text>
        <r>
          <rPr>
            <b/>
            <sz val="9"/>
            <color indexed="81"/>
            <rFont val="Tahoma"/>
            <family val="2"/>
          </rPr>
          <t>a) Ciudad
b) Municipio
c) Delegación de la Ciudad de México</t>
        </r>
      </text>
    </comment>
    <comment ref="D39" authorId="1">
      <text>
        <r>
          <rPr>
            <b/>
            <sz val="8"/>
            <color indexed="81"/>
            <rFont val="Tahoma"/>
            <family val="2"/>
          </rPr>
          <t>Ciudad</t>
        </r>
      </text>
    </comment>
    <comment ref="D41" authorId="0">
      <text>
        <r>
          <rPr>
            <b/>
            <sz val="9"/>
            <color indexed="81"/>
            <rFont val="Tahoma"/>
            <family val="2"/>
          </rPr>
          <t>a) País
b) Ciudad</t>
        </r>
      </text>
    </comment>
    <comment ref="D46" authorId="0">
      <text>
        <r>
          <rPr>
            <b/>
            <sz val="9"/>
            <color indexed="81"/>
            <rFont val="Tahoma"/>
            <family val="2"/>
          </rPr>
          <t>a) Ciudad
b) Municipio
c) Delegación de la Ciudad de México</t>
        </r>
      </text>
    </comment>
    <comment ref="D52" authorId="0">
      <text>
        <r>
          <rPr>
            <b/>
            <sz val="9"/>
            <color indexed="81"/>
            <rFont val="Tahoma"/>
            <family val="2"/>
          </rPr>
          <t>a) Ciudad
b) Municipio
c) Delegación de la Ciudad de México</t>
        </r>
        <r>
          <rPr>
            <sz val="9"/>
            <color indexed="81"/>
            <rFont val="Tahoma"/>
            <family val="2"/>
          </rPr>
          <t xml:space="preserve">
</t>
        </r>
      </text>
    </comment>
    <comment ref="D61" authorId="0">
      <text>
        <r>
          <rPr>
            <b/>
            <sz val="9"/>
            <color indexed="81"/>
            <rFont val="Tahoma"/>
            <family val="2"/>
          </rPr>
          <t>a) Ciudad
b) Municipio</t>
        </r>
      </text>
    </comment>
    <comment ref="D63" authorId="1">
      <text>
        <r>
          <rPr>
            <b/>
            <sz val="8"/>
            <color indexed="81"/>
            <rFont val="Tahoma"/>
            <family val="2"/>
          </rPr>
          <t>Ciudad</t>
        </r>
      </text>
    </comment>
    <comment ref="D65" authorId="1">
      <text>
        <r>
          <rPr>
            <b/>
            <sz val="8"/>
            <color indexed="81"/>
            <rFont val="Tahoma"/>
            <family val="2"/>
          </rPr>
          <t>Ciudad</t>
        </r>
      </text>
    </comment>
    <comment ref="D71" authorId="1">
      <text>
        <r>
          <rPr>
            <b/>
            <sz val="8"/>
            <color indexed="81"/>
            <rFont val="Tahoma"/>
            <family val="2"/>
          </rPr>
          <t>Ciudad</t>
        </r>
      </text>
    </comment>
    <comment ref="D72" authorId="0">
      <text>
        <r>
          <rPr>
            <b/>
            <sz val="9"/>
            <color indexed="81"/>
            <rFont val="Tahoma"/>
            <family val="2"/>
          </rPr>
          <t>a) Ciudad
b) Municipio
c) Delegación de la Ciudad de México</t>
        </r>
      </text>
    </comment>
    <comment ref="D73" authorId="0">
      <text>
        <r>
          <rPr>
            <b/>
            <sz val="9"/>
            <color indexed="81"/>
            <rFont val="Tahoma"/>
            <family val="2"/>
          </rPr>
          <t>a) País
b) Entidad
c) Ciudad</t>
        </r>
      </text>
    </comment>
    <comment ref="D74" authorId="0">
      <text>
        <r>
          <rPr>
            <b/>
            <sz val="9"/>
            <color indexed="81"/>
            <rFont val="Tahoma"/>
            <family val="2"/>
          </rPr>
          <t>a) País
b) Entidad</t>
        </r>
      </text>
    </comment>
    <comment ref="D77" authorId="1">
      <text>
        <r>
          <rPr>
            <b/>
            <sz val="8"/>
            <color indexed="81"/>
            <rFont val="Tahoma"/>
            <family val="2"/>
          </rPr>
          <t>Ciudad</t>
        </r>
      </text>
    </comment>
    <comment ref="D83" authorId="1">
      <text>
        <r>
          <rPr>
            <b/>
            <sz val="8"/>
            <color indexed="81"/>
            <rFont val="Tahoma"/>
            <family val="2"/>
          </rPr>
          <t>Ciudad</t>
        </r>
      </text>
    </comment>
    <comment ref="D86" authorId="0">
      <text>
        <r>
          <rPr>
            <b/>
            <sz val="9"/>
            <color indexed="81"/>
            <rFont val="Tahoma"/>
            <family val="2"/>
          </rPr>
          <t>a) Ciudad
b) Municipio
c) Delegación de la Ciudad de México</t>
        </r>
      </text>
    </comment>
    <comment ref="D91" authorId="1">
      <text>
        <r>
          <rPr>
            <b/>
            <sz val="8"/>
            <color indexed="81"/>
            <rFont val="Tahoma"/>
            <family val="2"/>
          </rPr>
          <t>Ciudad</t>
        </r>
      </text>
    </comment>
    <comment ref="D93" authorId="1">
      <text>
        <r>
          <rPr>
            <b/>
            <sz val="8"/>
            <color indexed="81"/>
            <rFont val="Tahoma"/>
            <family val="2"/>
          </rPr>
          <t>Ciudad</t>
        </r>
      </text>
    </comment>
    <comment ref="D96" authorId="1">
      <text>
        <r>
          <rPr>
            <b/>
            <sz val="8"/>
            <color indexed="81"/>
            <rFont val="Tahoma"/>
            <family val="2"/>
          </rPr>
          <t>Ciudad</t>
        </r>
      </text>
    </comment>
    <comment ref="D98" authorId="0">
      <text>
        <r>
          <rPr>
            <b/>
            <sz val="9"/>
            <color indexed="81"/>
            <rFont val="Tahoma"/>
            <family val="2"/>
          </rPr>
          <t>a) Ciudad
b) Municipio
c) Delegación de la Ciudad de México</t>
        </r>
      </text>
    </comment>
    <comment ref="D106" authorId="1">
      <text>
        <r>
          <rPr>
            <b/>
            <sz val="8"/>
            <color indexed="81"/>
            <rFont val="Tahoma"/>
            <family val="2"/>
          </rPr>
          <t>Ciudad</t>
        </r>
      </text>
    </comment>
    <comment ref="D108" authorId="0">
      <text>
        <r>
          <rPr>
            <b/>
            <sz val="9"/>
            <color indexed="81"/>
            <rFont val="Tahoma"/>
            <family val="2"/>
          </rPr>
          <t>a) Ciudad
b) Municipio
c) Delegación de la Ciudad de México</t>
        </r>
      </text>
    </comment>
    <comment ref="D109" authorId="1">
      <text>
        <r>
          <rPr>
            <b/>
            <sz val="8"/>
            <color indexed="81"/>
            <rFont val="Tahoma"/>
            <family val="2"/>
          </rPr>
          <t>Ciudad</t>
        </r>
      </text>
    </comment>
    <comment ref="D114" authorId="1">
      <text>
        <r>
          <rPr>
            <b/>
            <sz val="8"/>
            <color indexed="81"/>
            <rFont val="Tahoma"/>
            <family val="2"/>
          </rPr>
          <t>Ciudad</t>
        </r>
      </text>
    </comment>
    <comment ref="D116" authorId="1">
      <text>
        <r>
          <rPr>
            <b/>
            <sz val="8"/>
            <color indexed="81"/>
            <rFont val="Tahoma"/>
            <family val="2"/>
          </rPr>
          <t>Ciudad</t>
        </r>
      </text>
    </comment>
    <comment ref="D122" authorId="1">
      <text>
        <r>
          <rPr>
            <b/>
            <sz val="8"/>
            <color indexed="81"/>
            <rFont val="Tahoma"/>
            <family val="2"/>
          </rPr>
          <t>Ciudad</t>
        </r>
      </text>
    </comment>
    <comment ref="D126" authorId="1">
      <text>
        <r>
          <rPr>
            <b/>
            <sz val="8"/>
            <color indexed="81"/>
            <rFont val="Tahoma"/>
            <family val="2"/>
          </rPr>
          <t>Ciudad</t>
        </r>
      </text>
    </comment>
  </commentList>
</comments>
</file>

<file path=xl/comments10.xml><?xml version="1.0" encoding="utf-8"?>
<comments xmlns="http://schemas.openxmlformats.org/spreadsheetml/2006/main">
  <authors>
    <author>Ing. Felipe Andrade</author>
  </authors>
  <commentList>
    <comment ref="F6" authorId="0">
      <text>
        <r>
          <rPr>
            <b/>
            <sz val="9"/>
            <color indexed="81"/>
            <rFont val="Tahoma"/>
            <family val="2"/>
          </rPr>
          <t>a) País
b) Ciudad</t>
        </r>
      </text>
    </comment>
    <comment ref="F7" authorId="0">
      <text>
        <r>
          <rPr>
            <b/>
            <sz val="9"/>
            <color indexed="81"/>
            <rFont val="Tahoma"/>
            <family val="2"/>
          </rPr>
          <t>a) 2000
b) 2005
c) 2010</t>
        </r>
      </text>
    </comment>
  </commentList>
</comments>
</file>

<file path=xl/comments11.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12.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2.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3.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4.xml><?xml version="1.0" encoding="utf-8"?>
<comments xmlns="http://schemas.openxmlformats.org/spreadsheetml/2006/main">
  <authors>
    <author>Ing. Felipe Andrade</author>
  </authors>
  <commentList>
    <comment ref="E6" authorId="0">
      <text>
        <r>
          <rPr>
            <b/>
            <sz val="9"/>
            <color indexed="81"/>
            <rFont val="Tahoma"/>
            <family val="2"/>
          </rPr>
          <t>a) Ciudad
b) Sistema Urbano Nacional</t>
        </r>
      </text>
    </comment>
    <comment ref="E7" authorId="0">
      <text>
        <r>
          <rPr>
            <b/>
            <sz val="9"/>
            <color indexed="81"/>
            <rFont val="Tahoma"/>
            <family val="2"/>
          </rPr>
          <t>a) 2000
b) 2005
c) 2010</t>
        </r>
      </text>
    </comment>
  </commentList>
</comments>
</file>

<file path=xl/comments5.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6.xml><?xml version="1.0" encoding="utf-8"?>
<comments xmlns="http://schemas.openxmlformats.org/spreadsheetml/2006/main">
  <authors>
    <author>Ing. Felipe Andrade</author>
  </authors>
  <commentList>
    <comment ref="E6" authorId="0">
      <text>
        <r>
          <rPr>
            <b/>
            <sz val="9"/>
            <color indexed="81"/>
            <rFont val="Tahoma"/>
            <family val="2"/>
          </rPr>
          <t>a) Ciudad
b) Municipio
c) Delegación de la Ciudad de México</t>
        </r>
      </text>
    </comment>
    <comment ref="E7" authorId="0">
      <text>
        <r>
          <rPr>
            <b/>
            <sz val="9"/>
            <color indexed="81"/>
            <rFont val="Tahoma"/>
            <family val="2"/>
          </rPr>
          <t>a) 2000
b) 2005
c) 2010</t>
        </r>
      </text>
    </comment>
  </commentList>
</comments>
</file>

<file path=xl/comments7.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8.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9.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sharedStrings.xml><?xml version="1.0" encoding="utf-8"?>
<sst xmlns="http://schemas.openxmlformats.org/spreadsheetml/2006/main" count="1454" uniqueCount="728">
  <si>
    <t>Estructuras durables</t>
  </si>
  <si>
    <t>Indicador</t>
  </si>
  <si>
    <t>Variable</t>
  </si>
  <si>
    <t>TOVP</t>
  </si>
  <si>
    <t>OVPMD1</t>
  </si>
  <si>
    <t>OVPMD2</t>
  </si>
  <si>
    <t>NE</t>
  </si>
  <si>
    <t>KI1</t>
  </si>
  <si>
    <t>Nivel de aplicación</t>
  </si>
  <si>
    <t>Ciudad</t>
  </si>
  <si>
    <t>Total de ocupantes en viviendas particulares</t>
  </si>
  <si>
    <t>Ocupantes en viviendas particulares con pisos de madera, mosaico y otros recubrimientos; paredes de tabique, ladrillo, block, piedra, cantera, cemento y concreto; techo de losa de concreto, tabique, ladrillo y terrado con vigueta</t>
  </si>
  <si>
    <t>%</t>
  </si>
  <si>
    <t>VPHCCi</t>
  </si>
  <si>
    <t>VPHCDi</t>
  </si>
  <si>
    <t>VPHSCi</t>
  </si>
  <si>
    <t>OVPCCi</t>
  </si>
  <si>
    <t>OVPSCi</t>
  </si>
  <si>
    <t>NECC</t>
  </si>
  <si>
    <t>OVPCDi</t>
  </si>
  <si>
    <t>a)</t>
  </si>
  <si>
    <t>b)</t>
  </si>
  <si>
    <t>c)</t>
  </si>
  <si>
    <t>3 Tenencia segura</t>
  </si>
  <si>
    <t>¿La Constitución incluye protección contra los desalojos?</t>
  </si>
  <si>
    <t>Sí</t>
  </si>
  <si>
    <t>No</t>
  </si>
  <si>
    <t>¿Las leyes nacionales incluyen protección contra los desalojos?</t>
  </si>
  <si>
    <t>¿Se llevan a cabo los pasos siguientes durante los desalojos?</t>
  </si>
  <si>
    <t>Consulta: ¿Los futuros desalojos son consultados en juntas formales?</t>
  </si>
  <si>
    <t>Siempre</t>
  </si>
  <si>
    <t>Algunas veces</t>
  </si>
  <si>
    <t>Siempre con excepciones</t>
  </si>
  <si>
    <t>Nunca</t>
  </si>
  <si>
    <t>Menos probable de ser aplicado en el caso de las mujeres</t>
  </si>
  <si>
    <t>Notificación: ¿Se notifica formalmente por escrito a los futuros desalojados la fecha y el proceso de desalojo?</t>
  </si>
  <si>
    <t>Fuente: Asociaciones de abogados, ONGs y organizaciones comunitarias</t>
  </si>
  <si>
    <t>Registro: ¿El desalojo es filmado formalmente por la policía, las autoridades locales o cualquier institución gubernamental?</t>
  </si>
  <si>
    <t>d)</t>
  </si>
  <si>
    <t>Compensación: ¿Se otorga una compensación a los desalojados en forma monetaria o de propiedad?</t>
  </si>
  <si>
    <t>e)</t>
  </si>
  <si>
    <t>Reubicación: ¿Los desalojados son reubicados en un lugar nuevo y seguro?</t>
  </si>
  <si>
    <t>¿Existe apoyo legal para la gente desalojada?</t>
  </si>
  <si>
    <t>Apoyo total para cualquier ciudadano</t>
  </si>
  <si>
    <t>Apoyo hasta cierto punto</t>
  </si>
  <si>
    <t>Ningún apoyo en absoluto</t>
  </si>
  <si>
    <t>¿Existe apoyo para ayuda legal en el caso de que el desalojo sea por asuntos de índole familiar?</t>
  </si>
  <si>
    <t>¿Se reconoce de manera automática en la ley a los miembros de un matrimonio como copropietarios del lugar en el que viven?</t>
  </si>
  <si>
    <t>OVPAP</t>
  </si>
  <si>
    <t>OVSSECADRP</t>
  </si>
  <si>
    <t>OVSSEAMADRP</t>
  </si>
  <si>
    <t>Valor</t>
  </si>
  <si>
    <t>KI2</t>
  </si>
  <si>
    <t>KI4</t>
  </si>
  <si>
    <t>KI5</t>
  </si>
  <si>
    <t>KI6</t>
  </si>
  <si>
    <t>KI7</t>
  </si>
  <si>
    <t>KI8</t>
  </si>
  <si>
    <t>KI9</t>
  </si>
  <si>
    <t>KI10</t>
  </si>
  <si>
    <t>KI11</t>
  </si>
  <si>
    <t>KI13</t>
  </si>
  <si>
    <t>Descripción</t>
  </si>
  <si>
    <t>Viviendas particulares habitadas con cocina dormitorio según tipología</t>
  </si>
  <si>
    <t>Viviendas particulares habitadas que no disponen de cocina según tipología</t>
  </si>
  <si>
    <t>Ocupantes en viviendas particulares con cocina dormitorio según tipología</t>
  </si>
  <si>
    <t>Población que no especificó si disponía de cocina exclusiva o cocina dormitorio</t>
  </si>
  <si>
    <t>Ocupantes en viviendas particulares que no disponen de agua entubada y usan agua de pipa</t>
  </si>
  <si>
    <t>Ocupantes en viviendas particulares que no especificaron si disponían o no de agua potable</t>
  </si>
  <si>
    <t>Ocupantes en viviendas particulares con servicio sanitario exclusivo, conexión de agua y drenaje conectado a la red pública</t>
  </si>
  <si>
    <t>Ocupantes en viviendas particulares con servicio sanitario exclusivo, conexión de agua y drenaje conectado a fosa séptica</t>
  </si>
  <si>
    <t>Ocupantes en viviendas particulares con servicio sanitario exclusivo, admisión manual de agua y drenaje conectado a la red pública</t>
  </si>
  <si>
    <t>Ocupantes en viviendas particulares que no especificaron si disponían o no de sanitario exclusivo</t>
  </si>
  <si>
    <t>H1</t>
  </si>
  <si>
    <t>H2</t>
  </si>
  <si>
    <t>H3</t>
  </si>
  <si>
    <t>H4</t>
  </si>
  <si>
    <t>H5</t>
  </si>
  <si>
    <t>H6</t>
  </si>
  <si>
    <t>H7</t>
  </si>
  <si>
    <t>H8</t>
  </si>
  <si>
    <t>H9</t>
  </si>
  <si>
    <t>N1</t>
  </si>
  <si>
    <t>P1</t>
  </si>
  <si>
    <t>N2</t>
  </si>
  <si>
    <t>P2</t>
  </si>
  <si>
    <t>P3</t>
  </si>
  <si>
    <t>P4</t>
  </si>
  <si>
    <t>P5</t>
  </si>
  <si>
    <t>P6</t>
  </si>
  <si>
    <t>P7</t>
  </si>
  <si>
    <t>P8</t>
  </si>
  <si>
    <t>P9</t>
  </si>
  <si>
    <t>N9</t>
  </si>
  <si>
    <t>N3</t>
  </si>
  <si>
    <t>N4</t>
  </si>
  <si>
    <t>N5</t>
  </si>
  <si>
    <t>N6</t>
  </si>
  <si>
    <t>N7</t>
  </si>
  <si>
    <t>N8</t>
  </si>
  <si>
    <t>OVEAD</t>
  </si>
  <si>
    <t>Ocupantes en viviendas particulares que no especifican si disponían de agua entubada, energía eléctrica y drenaje</t>
  </si>
  <si>
    <t>Hacinamiento</t>
  </si>
  <si>
    <t>Acceso a agua segura</t>
  </si>
  <si>
    <t>Acceso a instalaciones sanitarias adecuadas</t>
  </si>
  <si>
    <t>OVSSECADFS</t>
  </si>
  <si>
    <t>OVSSEAMADES</t>
  </si>
  <si>
    <t>Ocupantes en viviendas particulares con servicio sanitario exclusivo, admisión manual de agua y drenaje conectado a fosa séptica</t>
  </si>
  <si>
    <t>Nombre</t>
  </si>
  <si>
    <t>Mortalidad de menores de cinco años</t>
  </si>
  <si>
    <t>DΦ4</t>
  </si>
  <si>
    <t>PΦ4</t>
  </si>
  <si>
    <t>Población de 0 a 4 años</t>
  </si>
  <si>
    <t>Defunciones en la población de 0 a 4 años</t>
  </si>
  <si>
    <t>Homicidios</t>
  </si>
  <si>
    <t>PT</t>
  </si>
  <si>
    <t>Homicidios intencionales y no intencionales cometidos en un año</t>
  </si>
  <si>
    <t>Población total</t>
  </si>
  <si>
    <t>Fuente</t>
  </si>
  <si>
    <t>Hogares pobres</t>
  </si>
  <si>
    <t>PHPI</t>
  </si>
  <si>
    <t>PHPII</t>
  </si>
  <si>
    <t>PHPIII</t>
  </si>
  <si>
    <t>PHJH</t>
  </si>
  <si>
    <t>PHJM</t>
  </si>
  <si>
    <t>KI9HI</t>
  </si>
  <si>
    <t>KI9MI</t>
  </si>
  <si>
    <t>KI9HII</t>
  </si>
  <si>
    <t>KI9MII</t>
  </si>
  <si>
    <t>KI9HIII</t>
  </si>
  <si>
    <t>KI9MIII</t>
  </si>
  <si>
    <t>Por ciento de hogares por debajo del Nivel I</t>
  </si>
  <si>
    <t>Por ciento de hogares por debajo del Nivel II</t>
  </si>
  <si>
    <t>Por ciento de hogares por debajo del Nivel III</t>
  </si>
  <si>
    <t>Por ciento de hogares encabezados por un hombre</t>
  </si>
  <si>
    <t>Por ciento de hogares encabezados por una mujer</t>
  </si>
  <si>
    <t>Defunciones / mil nacimientos</t>
  </si>
  <si>
    <t>Homicidios total / 10 mil habitantes</t>
  </si>
  <si>
    <t>Magnitud</t>
  </si>
  <si>
    <t>Unidad</t>
  </si>
  <si>
    <t>Tasa de alfabetismo</t>
  </si>
  <si>
    <t>PF15M</t>
  </si>
  <si>
    <t>PM15M</t>
  </si>
  <si>
    <t>PF15MA</t>
  </si>
  <si>
    <t>PM15MA</t>
  </si>
  <si>
    <t>NEF</t>
  </si>
  <si>
    <t>NEM</t>
  </si>
  <si>
    <t>Población femenina de 15 años y más</t>
  </si>
  <si>
    <t>Población masculina de 15 años y más</t>
  </si>
  <si>
    <t>Población femenina de 15 años y más alfabeta</t>
  </si>
  <si>
    <t>Población masculina de 15 años y más alfabeta</t>
  </si>
  <si>
    <t>Población femenina que no especificó su condición de alfabetismo</t>
  </si>
  <si>
    <t>Población masculina que no especificó su condición de alfabetismo</t>
  </si>
  <si>
    <t>KI10M</t>
  </si>
  <si>
    <t>KI10F</t>
  </si>
  <si>
    <t>Crecimiento de la población urbana</t>
  </si>
  <si>
    <t>PTAI</t>
  </si>
  <si>
    <t>PTAF</t>
  </si>
  <si>
    <t>PFAI</t>
  </si>
  <si>
    <t>PFAF</t>
  </si>
  <si>
    <t>PMAI</t>
  </si>
  <si>
    <t>PMAF</t>
  </si>
  <si>
    <t>n</t>
  </si>
  <si>
    <t>Población total en el año final</t>
  </si>
  <si>
    <t>Población total en el año inicial</t>
  </si>
  <si>
    <t>Población femenina año inicial</t>
  </si>
  <si>
    <t>Población femenina año final</t>
  </si>
  <si>
    <t>Población masculina año inicial</t>
  </si>
  <si>
    <t>Población masculina año final</t>
  </si>
  <si>
    <t>KI11PF</t>
  </si>
  <si>
    <t>KI11PM</t>
  </si>
  <si>
    <t>Tasa de crecimiento medio anual de la población total</t>
  </si>
  <si>
    <t>Tasa de crecimiento medio anual de la población femenina</t>
  </si>
  <si>
    <t>Tasa de crecimiento medio anual de la población masculina</t>
  </si>
  <si>
    <t>AF</t>
  </si>
  <si>
    <t>AI</t>
  </si>
  <si>
    <t>Año inicial</t>
  </si>
  <si>
    <t>Año final</t>
  </si>
  <si>
    <t>12 Asentamientos planeados</t>
  </si>
  <si>
    <t>Nivel de aplicación: ciudad</t>
  </si>
  <si>
    <t>Fuente: Secretarías de Desarrollo Urbano locales; Programas y planes de desarrollo urbano vigentes</t>
  </si>
  <si>
    <t>¿Cuál es la cantidad de tierra reservada por las autoridades locales para futuro desarrollo urbano?</t>
  </si>
  <si>
    <t>Más del 50% de la actual aglomeración urbana total</t>
  </si>
  <si>
    <t>Del 30% al 50% de la actual aglomeración urbana total</t>
  </si>
  <si>
    <t>Del 10% al 30% de la actual aglomeración urbana total</t>
  </si>
  <si>
    <t>Menos del 10% de la actual aglomeración urbana total</t>
  </si>
  <si>
    <t>No existen reservas</t>
  </si>
  <si>
    <t>¿Existe un plan estratégico para nuevos desarrollos en la ciudad?</t>
  </si>
  <si>
    <t>Sí, está siendo aplicado</t>
  </si>
  <si>
    <t>Sí, está siendo aplicado parcialmente</t>
  </si>
  <si>
    <t>Sí, pero no se aplica</t>
  </si>
  <si>
    <t>Se elaborará en el corto plazo</t>
  </si>
  <si>
    <t>No, y no se planea elaborarlo</t>
  </si>
  <si>
    <t>¿El plan estratégico cuenta con los fondos necesarios para su ejecución?</t>
  </si>
  <si>
    <t>Sí, con fondos suficientes disponibles</t>
  </si>
  <si>
    <t>Sí, con la mayor parte de los fondos disponibles</t>
  </si>
  <si>
    <t>Sí, con algunos fondos disponibles</t>
  </si>
  <si>
    <t>¿El proceso de planeación involucró formalmente a representantes de los siguientes grupos?</t>
  </si>
  <si>
    <t>Organizaciones no gubernamentales</t>
  </si>
  <si>
    <t>Organizaciones sociales comunitarias</t>
  </si>
  <si>
    <t>Sector privado</t>
  </si>
  <si>
    <t>Universidades</t>
  </si>
  <si>
    <t>Grupos de mujeres</t>
  </si>
  <si>
    <t>Instituciones de investigación</t>
  </si>
  <si>
    <t>Grupos de jóvenes</t>
  </si>
  <si>
    <t>¿El proceso de elaboración del presupuesto para el plan estratégico involucró a representantes de los siguientes grupos?</t>
  </si>
  <si>
    <t>¿Existen programas de regularización para asentamientos informales?</t>
  </si>
  <si>
    <t>Sí, se están aplicando o a punto de comenzar a aplicarse</t>
  </si>
  <si>
    <t>Año en que terminó de aplicarse el último programa de regularización</t>
  </si>
  <si>
    <t>Sí, pero no se ha aplicado aún</t>
  </si>
  <si>
    <t>Se aplicarán pronto</t>
  </si>
  <si>
    <t>No, y no se proyecta elaborarlo</t>
  </si>
  <si>
    <t>¿El reglamento de construcción y la normatividad sobre subdivisiones de predios consideran las restricciones de disponibilidad de recursos de los grupos de bajos ingresos?</t>
  </si>
  <si>
    <t>Sí, están consideradas por completo</t>
  </si>
  <si>
    <t>Sí, están consideradas sólo algunas</t>
  </si>
  <si>
    <t>No, pero se planean revisiones</t>
  </si>
  <si>
    <t>No, y no se planea ninguna revisión dadas las restricciones actuales</t>
  </si>
  <si>
    <t>Año de publicación del último reglamento de construcción y de la normatividad para subdivisión de predios, que consideran las restricciones de disponibilidad de recursos de los grupos de bajos ingresos</t>
  </si>
  <si>
    <t>¿Existen normas y estándares especiales en beneficio de los grupos de bajos ingresos en los nuevos desarrollos residenciales?</t>
  </si>
  <si>
    <t>Sí, las normas siempre son aplicables</t>
  </si>
  <si>
    <t>Sí, las normas se aplican en algunos casos</t>
  </si>
  <si>
    <t>Sí, pero las normas nunca se aplican</t>
  </si>
  <si>
    <t>Año de publicación de la última revisión de los estándares y normas especiales para los grupos de bajos ingresos</t>
  </si>
  <si>
    <t>Precio del agua</t>
  </si>
  <si>
    <t>Fichas técnicas y estructuras tarifarias. Subdirección General de Infraestructura Hidráulica Urbana, CAN y, gobiernos municipales</t>
  </si>
  <si>
    <t>Tarifa mínima</t>
  </si>
  <si>
    <t>Tarifa máxima</t>
  </si>
  <si>
    <r>
      <t>$/m</t>
    </r>
    <r>
      <rPr>
        <vertAlign val="superscript"/>
        <sz val="8"/>
        <color theme="1"/>
        <rFont val="Arial"/>
        <family val="2"/>
      </rPr>
      <t>3</t>
    </r>
  </si>
  <si>
    <t>Dirección General de Desarrollo Urbano y Suelo</t>
  </si>
  <si>
    <t>Dirección de Promoción de Agencias de Desarrollo</t>
  </si>
  <si>
    <t>Datos para dar servicio al sistema de indicadores</t>
  </si>
  <si>
    <t>Clave</t>
  </si>
  <si>
    <t>KI14</t>
  </si>
  <si>
    <t>Aguas residuales tratadas</t>
  </si>
  <si>
    <t>Páginas de las secretarías u oficinas de los gobiernos locales a cargo de la infraestructura hidráulica para abastecimiento de agua potable y el manejo de aguas residuales</t>
  </si>
  <si>
    <t>VAR</t>
  </si>
  <si>
    <t>VTART</t>
  </si>
  <si>
    <t>KI15</t>
  </si>
  <si>
    <t>Disposición de residuos sólidos</t>
  </si>
  <si>
    <t>Páginas de las secretarías u oficinas de los gobiernos locales encargadas del manejo y disposición de los residuos sólidos</t>
  </si>
  <si>
    <t>VDRSG</t>
  </si>
  <si>
    <t>VDRSDRS</t>
  </si>
  <si>
    <t>VDRSDI</t>
  </si>
  <si>
    <t>VDRSDTCA</t>
  </si>
  <si>
    <t>VDRSR</t>
  </si>
  <si>
    <t>VDRSOT</t>
  </si>
  <si>
    <t>KI15RS</t>
  </si>
  <si>
    <t>KI15I</t>
  </si>
  <si>
    <t>KI15TCA</t>
  </si>
  <si>
    <t>KI15R</t>
  </si>
  <si>
    <t>KI15OT</t>
  </si>
  <si>
    <t>Por ciento de residuos sólidos dispuesto en relleno sanitario diariamente</t>
  </si>
  <si>
    <t>Por ciento de residuos sólidos incinerado o quemado a cielo abierto diariamente</t>
  </si>
  <si>
    <t>Por ciento de residuos sólidos dispuestos en tiraderos a cielo abierto diariamente</t>
  </si>
  <si>
    <t>Por ciento de residuos sólidos reciclado diariamente</t>
  </si>
  <si>
    <t>Por ciento de residuos sólidos sometidos a otro tratamiento diariamente</t>
  </si>
  <si>
    <t>K16</t>
  </si>
  <si>
    <t>Tiempo de traslado</t>
  </si>
  <si>
    <t>Estudios origen-destino efectuados por los gobiernos locales</t>
  </si>
  <si>
    <t>TPTLT</t>
  </si>
  <si>
    <t>Tiempo promedio de traslado al lugar de trabajo</t>
  </si>
  <si>
    <t>K17</t>
  </si>
  <si>
    <t>Empleo informal</t>
  </si>
  <si>
    <t>TOSNE</t>
  </si>
  <si>
    <t>Tasa de ocupación en el sector no estructurado</t>
  </si>
  <si>
    <t>Medición del empleo informal (documento). Secretaría de Economía</t>
  </si>
  <si>
    <t>K19</t>
  </si>
  <si>
    <t>K18</t>
  </si>
  <si>
    <t>Producto bruto de la ciudad</t>
  </si>
  <si>
    <t>PIBC</t>
  </si>
  <si>
    <t>Producto interno bruto de la ciudad</t>
  </si>
  <si>
    <t>Desempleo</t>
  </si>
  <si>
    <t>PEAT</t>
  </si>
  <si>
    <t>PEAD</t>
  </si>
  <si>
    <t>TAD</t>
  </si>
  <si>
    <t>Población económicamente activa total</t>
  </si>
  <si>
    <t>Población económicamente activa desocupada</t>
  </si>
  <si>
    <t>Tasa abierta de desempleo</t>
  </si>
  <si>
    <t>KI16</t>
  </si>
  <si>
    <t>KI17</t>
  </si>
  <si>
    <t>KI18</t>
  </si>
  <si>
    <t>KI19</t>
  </si>
  <si>
    <t>KI20</t>
  </si>
  <si>
    <t>Ingresos de gobiernos locales</t>
  </si>
  <si>
    <t>ING01</t>
  </si>
  <si>
    <t>ING02</t>
  </si>
  <si>
    <t>ING03</t>
  </si>
  <si>
    <t>PT01</t>
  </si>
  <si>
    <t>PT02</t>
  </si>
  <si>
    <t>PT03</t>
  </si>
  <si>
    <t>Total de ingresos, en miles de pesos, en el primer año de referencia</t>
  </si>
  <si>
    <t>Total de ingresos, en miles de pesos, en el segundo año de referencia</t>
  </si>
  <si>
    <t>Total de ingresos, en miles de pesos, en el tercer año de referencia</t>
  </si>
  <si>
    <t>Población total en el primer año de referencia</t>
  </si>
  <si>
    <t>Población total en el segundo año de referencia</t>
  </si>
  <si>
    <t>Población total en el tercer año de referencia</t>
  </si>
  <si>
    <t>EI1RV</t>
  </si>
  <si>
    <t>EI1R</t>
  </si>
  <si>
    <t>Extensivo</t>
  </si>
  <si>
    <t>EI1</t>
  </si>
  <si>
    <t>Página del INEGI: Estadísticas por tema</t>
  </si>
  <si>
    <t>INGRESO</t>
  </si>
  <si>
    <t>RENTA</t>
  </si>
  <si>
    <t>PRECIO VIVIENDA</t>
  </si>
  <si>
    <t>Mediana del ingreso mensual</t>
  </si>
  <si>
    <t>Mediana de la renta mensual de la vivienda</t>
  </si>
  <si>
    <t>Mediana del precio de la vivienda</t>
  </si>
  <si>
    <t>EI2</t>
  </si>
  <si>
    <t>Vivienda autorizada</t>
  </si>
  <si>
    <t>SAPR</t>
  </si>
  <si>
    <t>SUT</t>
  </si>
  <si>
    <t>NV</t>
  </si>
  <si>
    <t>DBVU</t>
  </si>
  <si>
    <t>VAPR</t>
  </si>
  <si>
    <t>Superficie del área en proceso de regularización</t>
  </si>
  <si>
    <t>Densidad bruta de vivienda urbana</t>
  </si>
  <si>
    <t>Viviendas en el área en proceso de regularización</t>
  </si>
  <si>
    <t>EI3</t>
  </si>
  <si>
    <t>Desalojos</t>
  </si>
  <si>
    <t>DFM</t>
  </si>
  <si>
    <t>Desalojos de familias encabezadas por mujeres</t>
  </si>
  <si>
    <t>Desalojos de familias encabezadas por hombres</t>
  </si>
  <si>
    <t>Registros en juzgados y en organizaciones de apoyo y asistencia</t>
  </si>
  <si>
    <t>EI4</t>
  </si>
  <si>
    <t>EI3M</t>
  </si>
  <si>
    <t>EI3H</t>
  </si>
  <si>
    <t>Número</t>
  </si>
  <si>
    <t>PRECIO</t>
  </si>
  <si>
    <t>SUPERFICIE</t>
  </si>
  <si>
    <t>Mediana del precio total del terreno</t>
  </si>
  <si>
    <t>Superficie del terreno</t>
  </si>
  <si>
    <t>Página del INEGI: Estadísticas por tema. Investigación de campo de los mercados formal e informal de tierra</t>
  </si>
  <si>
    <t>Adimensional</t>
  </si>
  <si>
    <t>EI6</t>
  </si>
  <si>
    <t>Prevalencia del VIH</t>
  </si>
  <si>
    <t>ME1549</t>
  </si>
  <si>
    <t>ME1549VIH</t>
  </si>
  <si>
    <t>Mujeres embarazadas con edades entre 15 y 49 años</t>
  </si>
  <si>
    <t>EI5</t>
  </si>
  <si>
    <t>Matrícula escolar</t>
  </si>
  <si>
    <t>PFEP</t>
  </si>
  <si>
    <t>PMEP</t>
  </si>
  <si>
    <t>PFES</t>
  </si>
  <si>
    <t>PMES</t>
  </si>
  <si>
    <t>PFEMS</t>
  </si>
  <si>
    <t>PMEMS</t>
  </si>
  <si>
    <t>PFEL</t>
  </si>
  <si>
    <t>PMEL</t>
  </si>
  <si>
    <t>EI6FEP</t>
  </si>
  <si>
    <t>EI6MEP</t>
  </si>
  <si>
    <t>EI6FES</t>
  </si>
  <si>
    <t>EI6MES</t>
  </si>
  <si>
    <t>EI6FEMS</t>
  </si>
  <si>
    <t>EI6MEMS</t>
  </si>
  <si>
    <t>EI6FEL</t>
  </si>
  <si>
    <t>EI6MEL</t>
  </si>
  <si>
    <t>Por ciento de población femenina matriculada en educación primaria</t>
  </si>
  <si>
    <t>Por ciento de población femenina matriculada en educación secundaria</t>
  </si>
  <si>
    <t>Por ciento de población masculina matriculada en educación primaria</t>
  </si>
  <si>
    <t xml:space="preserve">Por ciento de población masculina matriculada en educación secundaria </t>
  </si>
  <si>
    <t>Por ciento de población femenina matriculada en educación media superior</t>
  </si>
  <si>
    <t xml:space="preserve">Por ciento de población masculina matriculada en educación media superior </t>
  </si>
  <si>
    <t>Por ciento de población femenina matriculada en educación superior</t>
  </si>
  <si>
    <t>Por ciento de población masculina matriculada en educación superior</t>
  </si>
  <si>
    <t>EI7</t>
  </si>
  <si>
    <t>Mujeres en el gabinete local</t>
  </si>
  <si>
    <t>MGGL</t>
  </si>
  <si>
    <t>Mujeres en el gabinete del gobierno local</t>
  </si>
  <si>
    <t>Páginas de los gobiernos locales</t>
  </si>
  <si>
    <t>Minuto</t>
  </si>
  <si>
    <t>$ / habitante</t>
  </si>
  <si>
    <t>EI8</t>
  </si>
  <si>
    <t>Consumo de agua</t>
  </si>
  <si>
    <t>Consumo</t>
  </si>
  <si>
    <t>EI9</t>
  </si>
  <si>
    <t>Recolección regular de desechos sólidos</t>
  </si>
  <si>
    <t>OVPSRD</t>
  </si>
  <si>
    <t>OVPDCP</t>
  </si>
  <si>
    <t>OVPCOM</t>
  </si>
  <si>
    <t>POVPSRD</t>
  </si>
  <si>
    <t>POVPDCP</t>
  </si>
  <si>
    <t>POVPDCB</t>
  </si>
  <si>
    <t>POVPDBG</t>
  </si>
  <si>
    <t>Proporción de ocupantes de viviendas particulares habitadas con depósito en barranca y grieta</t>
  </si>
  <si>
    <t>Total de ocupantes en viviendas particulares habitadas</t>
  </si>
  <si>
    <t>Fórmula</t>
  </si>
  <si>
    <r>
      <t>OVPDB</t>
    </r>
    <r>
      <rPr>
        <b/>
        <vertAlign val="subscript"/>
        <sz val="8"/>
        <color theme="1"/>
        <rFont val="Arial"/>
        <family val="2"/>
      </rPr>
      <t>t</t>
    </r>
  </si>
  <si>
    <r>
      <t>VEI9</t>
    </r>
    <r>
      <rPr>
        <b/>
        <vertAlign val="subscript"/>
        <sz val="8"/>
        <color theme="1"/>
        <rFont val="Arial"/>
        <family val="2"/>
      </rPr>
      <t>t</t>
    </r>
  </si>
  <si>
    <t>EI10</t>
  </si>
  <si>
    <t>VLR</t>
  </si>
  <si>
    <t>VTRC</t>
  </si>
  <si>
    <t>Viviendas en lugares con riesgos</t>
  </si>
  <si>
    <t>Número de viviendas en la ciudad</t>
  </si>
  <si>
    <t>EI11</t>
  </si>
  <si>
    <t>PAP</t>
  </si>
  <si>
    <t>PVT</t>
  </si>
  <si>
    <t>PVA</t>
  </si>
  <si>
    <t>PVM</t>
  </si>
  <si>
    <t>PMT</t>
  </si>
  <si>
    <t>PVB</t>
  </si>
  <si>
    <t>Por ciento de viajes efectuados en autobús</t>
  </si>
  <si>
    <t>Por ciento de viajes efectuados en microbús</t>
  </si>
  <si>
    <t>Por ciento de viajes efectuados en motocicleta</t>
  </si>
  <si>
    <t>Por ciento de viajes efectuados en bicicleta</t>
  </si>
  <si>
    <t>EI12</t>
  </si>
  <si>
    <t>EI13</t>
  </si>
  <si>
    <t>EI11PAP</t>
  </si>
  <si>
    <t>EI11PVT</t>
  </si>
  <si>
    <t>EI11PVA</t>
  </si>
  <si>
    <t>EI11PVM</t>
  </si>
  <si>
    <t>EI11PMT</t>
  </si>
  <si>
    <t>EI11PBV</t>
  </si>
  <si>
    <t>Por ciento de viajes efectuados en automóvil particular</t>
  </si>
  <si>
    <t>Por ciento de viajes efectuados en tren, tranvía o similares (metro, tren ligero, etcétera)</t>
  </si>
  <si>
    <t>TE</t>
  </si>
  <si>
    <t>TEVF</t>
  </si>
  <si>
    <t>TEVM</t>
  </si>
  <si>
    <t>Total de electores</t>
  </si>
  <si>
    <t>Total de electores votantes femeninos</t>
  </si>
  <si>
    <t>Total de electores votantes masculinos</t>
  </si>
  <si>
    <t>EI12F</t>
  </si>
  <si>
    <t>EI12M</t>
  </si>
  <si>
    <t>PARTICIPACIÓN</t>
  </si>
  <si>
    <t>Datos proporcionados por el IFE</t>
  </si>
  <si>
    <t>Participación</t>
  </si>
  <si>
    <t>Asociaciones de ciudadanos</t>
  </si>
  <si>
    <t>Población total de la ciudad</t>
  </si>
  <si>
    <t>TAC</t>
  </si>
  <si>
    <t>Total de asociaciones de ciudadanos</t>
  </si>
  <si>
    <t>Asociaciones / 10 mil habitantes</t>
  </si>
  <si>
    <r>
      <t xml:space="preserve">Iteración </t>
    </r>
    <r>
      <rPr>
        <b/>
        <sz val="10"/>
        <color theme="1"/>
        <rFont val="Arial"/>
        <family val="2"/>
      </rPr>
      <t>→</t>
    </r>
  </si>
  <si>
    <t>1 Derecho a vivienda adecuada</t>
  </si>
  <si>
    <t>Fuente: se sugiere consultar a abogados o indivíduos con experiencia en situaciones de otorgamiento de vivienda, desalojos o reubicaciones</t>
  </si>
  <si>
    <t>2a</t>
  </si>
  <si>
    <t>¿La constitución o las leyes nacionales promueven el cumplimiento progresivo y completo del derecho a la vivienda adecuada?</t>
  </si>
  <si>
    <t>2b</t>
  </si>
  <si>
    <t>En caso afirmativo ¿se considera el derecho como uno que todo ciudadano puede tener?</t>
  </si>
  <si>
    <t>2c</t>
  </si>
  <si>
    <t>En caso afirmativo ¿se considera este derecho para determinados grupos en particular?</t>
  </si>
  <si>
    <t>2d</t>
  </si>
  <si>
    <t>¿Cuáles grupos?</t>
  </si>
  <si>
    <t>¿Hay leyes que afectan el cumplimiento del derecho de la vivienda?</t>
  </si>
  <si>
    <t>¿La constitución o las leyes nacionales están promoviendo el cumplimiento progresivo y completo de este derecho?</t>
  </si>
  <si>
    <t>Sí, por completo</t>
  </si>
  <si>
    <t>Sí, con excepciones</t>
  </si>
  <si>
    <t>Sí, en algunos casos</t>
  </si>
  <si>
    <t>5a</t>
  </si>
  <si>
    <t>¿Existen impedimentos legalespara que las mujeres posean tierras?</t>
  </si>
  <si>
    <t>Considerables</t>
  </si>
  <si>
    <t>Algunos</t>
  </si>
  <si>
    <t>Ninguno</t>
  </si>
  <si>
    <t>5b</t>
  </si>
  <si>
    <t>¿Existen impedimentos legales para que determinados grupos en particular posean tierra?</t>
  </si>
  <si>
    <t>5c</t>
  </si>
  <si>
    <t>¿Existen impedimentos legales para que las mujeres hereden tierra y vivienda?</t>
  </si>
  <si>
    <t>6a</t>
  </si>
  <si>
    <t>6b</t>
  </si>
  <si>
    <t>¿Existen impedimentos legales para que determinados grupos en particular hereden tierra y vivienda?</t>
  </si>
  <si>
    <t>6c</t>
  </si>
  <si>
    <t>2 Financiamiento para la vivienda</t>
  </si>
  <si>
    <t>Fuente: páginas de los bancos y de las Sofoles</t>
  </si>
  <si>
    <t>¿Ha ratificado el país el convenio internacional sobre los derechos económicos, sociale y culturales?</t>
  </si>
  <si>
    <t>¿Existen instituciones de préstamo hipotecario en el país?</t>
  </si>
  <si>
    <t>¿Cuál es la tasa de interés más baja otorgada por las instituciones de préstamo hipotecario?</t>
  </si>
  <si>
    <t>¿Cuál es la tasa de interés más alta otorgada por las instituciones de préstamo hipotecario?</t>
  </si>
  <si>
    <t>Cuando no existen instituciones de préstamo hipotecario ¿cuál es la tasa mínima de interés propuesta por otras instituciones financieras en un préstamo para adquirir vivienda?</t>
  </si>
  <si>
    <t>¿Cuál es la diferencia entre la tasa de interés más baja en las instituciones hipotecarias y la tasa de interés más baja en el sistema bancario?</t>
  </si>
  <si>
    <t>¿Pueden las mujeres con poder adquisitivo suficiente obtener un préstamo hipotecario a su nombre?</t>
  </si>
  <si>
    <t>Todas</t>
  </si>
  <si>
    <t>Algunas</t>
  </si>
  <si>
    <t>Ninguna</t>
  </si>
  <si>
    <t>¿Existen tasas de interés especiales otorgadas a grupos de bajos ingresos?</t>
  </si>
  <si>
    <t>¿Cuál es el depósito mínimo necesario para que los grupos de bajos ingresos obtengan un préstamo, en por ciento del crédito total?</t>
  </si>
  <si>
    <t>¿Cuál es la máxima proporción del ingreso mensual doméstico aceptada por las instituciones hipotecarias para el pago mensual del servicio del préstamo para la vivienda?</t>
  </si>
  <si>
    <t xml:space="preserve"> </t>
  </si>
  <si>
    <t>3 Violencia urbana</t>
  </si>
  <si>
    <t>Fuente: gobiernos locales. Instancias encargadas de protección civil</t>
  </si>
  <si>
    <t>Existencia de áreas consideradas como inaccesibles o peligrosas para la policía</t>
  </si>
  <si>
    <t>Sí, numerosas áreas que representan más del 20% de la población de la ciudad</t>
  </si>
  <si>
    <t>Sí, numerosas áreas que representan del 10% al 20% de la población de la ciudad</t>
  </si>
  <si>
    <t>Sí, numerosas áreas que representan menos del 10% de la población de la ciudad</t>
  </si>
  <si>
    <t>Sí, muy pocas áreas</t>
  </si>
  <si>
    <t>Existencia de violencia en escuelas, entre niños</t>
  </si>
  <si>
    <t>Violencia recurrente con daños, al menos mensualmente, requiriendo de la intervención de la policía</t>
  </si>
  <si>
    <t>Violencia ocasional con daños</t>
  </si>
  <si>
    <t>Violencia ocasional sin daños</t>
  </si>
  <si>
    <t>Existencia de una política oficial contra la violencia doméstica</t>
  </si>
  <si>
    <t>Sí, ejercida por completo con detenciones de agresores y protección a víctimas</t>
  </si>
  <si>
    <t>Sí, ejercida de alguna forma con apoyo para las víctimas</t>
  </si>
  <si>
    <t>Sí, rara vez ejercida</t>
  </si>
  <si>
    <t>Sí, pero no ejercida a causa de varias restricciones</t>
  </si>
  <si>
    <t>No, pero en proyecto</t>
  </si>
  <si>
    <t>No y aun no planeada</t>
  </si>
  <si>
    <t>Existencia de programas de asistencia para víctimas de violencia</t>
  </si>
  <si>
    <t>Sí, ejercidos por completo con refugios oficiales disponibles para las víctimas</t>
  </si>
  <si>
    <t>Sí, ejercidos por completo con ayuda legal y psicológica oficial disponible para las víctimas</t>
  </si>
  <si>
    <t>Sí, ejercidos de alguna manera con apoyo a las víctimas</t>
  </si>
  <si>
    <t>Sí, rara vez ejercidos</t>
  </si>
  <si>
    <t>Sí, pero no ejercidos debido a varias restricciones</t>
  </si>
  <si>
    <t>Existencia de programas de asistencia para los agresores en casos de violencia doméstica</t>
  </si>
  <si>
    <t>Sí, ejercidos por completo con programas psicológicos para los agresores</t>
  </si>
  <si>
    <t>Sí, ejercidos de alguna forma con apoyo para agresores</t>
  </si>
  <si>
    <t>Nínguna, en proyecto</t>
  </si>
  <si>
    <t>Existencia de una política de control de armas</t>
  </si>
  <si>
    <t>Sí, ejercida por completo</t>
  </si>
  <si>
    <t>Sí, ejercida de alguna forma</t>
  </si>
  <si>
    <t>Sí, pero no ejercida debido a varias restricciones</t>
  </si>
  <si>
    <t>¿Existen áreas donde las mujeres pueden transitar en forma segura al atardecer?</t>
  </si>
  <si>
    <t>Sí, en toda la ciudad</t>
  </si>
  <si>
    <t>Sí, en muchas áreas</t>
  </si>
  <si>
    <t>Sí, en algunas áreas</t>
  </si>
  <si>
    <t>En muy pocas áreas</t>
  </si>
  <si>
    <t>En ningún área</t>
  </si>
  <si>
    <t>7a</t>
  </si>
  <si>
    <t>¿Qué proporción de la población total de la ciudad representan estas áreas?</t>
  </si>
  <si>
    <t>4 Inclusión de género</t>
  </si>
  <si>
    <t>Fuente: páginas de los gobiernos locales</t>
  </si>
  <si>
    <t>Proporción de mujeres alcaldes en el país (%)</t>
  </si>
  <si>
    <t>Proporción de planeadoras urbanas trabajando con las autoridades locales (%)</t>
  </si>
  <si>
    <t>Proporción de ingenieras trabajando con las autoridades locales (%)</t>
  </si>
  <si>
    <t>Proporción de arquitectas trabajando con las autoridades locales (%)</t>
  </si>
  <si>
    <t>Proporción de abogadas trabajando con las autoridades locales (%)</t>
  </si>
  <si>
    <t>5 Instrumentos para la prevención y mitigación de desastres</t>
  </si>
  <si>
    <t>Fuente: Gobiernos locales. Secretarías de Desarrollo Urbano</t>
  </si>
  <si>
    <t>¿Existen reglamentos de construcción en los que se considere la prevención de los efectos de fenómenos naturales?</t>
  </si>
  <si>
    <t>Sí, se aplican siempre</t>
  </si>
  <si>
    <t>Sí, se aplican en algunos casos</t>
  </si>
  <si>
    <t>Sí, pero nunca se aplican</t>
  </si>
  <si>
    <t>¿Existen atlas de riesgos o mapas de riesgos?</t>
  </si>
  <si>
    <t>Sí, en operación para toda la ciudad</t>
  </si>
  <si>
    <t>Sí, pero no para toda la ciudad</t>
  </si>
  <si>
    <t>Sí, pero aún no están en operación</t>
  </si>
  <si>
    <t>Se plantea ponerlos en operación en los próximos cinco años</t>
  </si>
  <si>
    <t>Aún no está planeada su elaboración</t>
  </si>
  <si>
    <t>¿Existe un plan de respuesta a los desastres para la ciudad?</t>
  </si>
  <si>
    <t>Sí, en forma conjunta con el Ejército Mexicano en caso de desastre</t>
  </si>
  <si>
    <t>¿Cuál es la cobertura del plan?</t>
  </si>
  <si>
    <t>Cubre a toda la población</t>
  </si>
  <si>
    <t>Cubre parcialmente a la población</t>
  </si>
  <si>
    <t>6 Planes ambientales locales</t>
  </si>
  <si>
    <t>Fuente: Gobiernos locales. Secretarías de Desarrollo Urbano  y Secretarías de Ecología o similares</t>
  </si>
  <si>
    <t>Sí, en operación</t>
  </si>
  <si>
    <t>Sí, en operación parcialmente</t>
  </si>
  <si>
    <t>Sí, pero aun no está en operación</t>
  </si>
  <si>
    <t>No existe y aún no está planeada su elaboración</t>
  </si>
  <si>
    <t>¿El plan estratégico ambiental está acompañado con recursos financieros para su ejecución?</t>
  </si>
  <si>
    <t>Sín ,con fondos completos</t>
  </si>
  <si>
    <t>¿El plan estratégico ambiental involucra representantes de los siguientes grupos?</t>
  </si>
  <si>
    <t>Organizaciones no gubernamentales (ONGS)</t>
  </si>
  <si>
    <t>Organizaciones comunitarias</t>
  </si>
  <si>
    <t>7 Descentralización</t>
  </si>
  <si>
    <t>Fuente: consulta con expertos en administración pública</t>
  </si>
  <si>
    <t>a) Cesar al gobierno local (por ejemplo: nombrar a un administrador o una asamblea o llamar a nuevas elecciones?</t>
  </si>
  <si>
    <t>b) Remover a indivíduos con puestos de elección popular?</t>
  </si>
  <si>
    <t>a) Fijar tarifas a usuarios de servicios</t>
  </si>
  <si>
    <t>b) Remover a indivíduos con puestos de elección popular</t>
  </si>
  <si>
    <t>c) Pedir préstamos</t>
  </si>
  <si>
    <t>d) Elegir contratistas</t>
  </si>
  <si>
    <t>¿Se conoce por adelantado la transferencia de fondos de los gobiernos federal o estatal para la elaboración del presupuesto?</t>
  </si>
  <si>
    <t>8 Participación ciudadana</t>
  </si>
  <si>
    <t>Fuente: expertos en desarrollo urbano. Secretarías de Desarrollo Urbano de los gobiernos locales</t>
  </si>
  <si>
    <t>¿Puede el gobierno local, sin permiso de instancias superiores?</t>
  </si>
  <si>
    <t>¿Pueden los más altos niveles de gobierno (nacional, estatal)?</t>
  </si>
  <si>
    <t>¿El alcalde es electo por los ciudadanos?</t>
  </si>
  <si>
    <t>¿Se involucra a la sociedad civil en un proceso de participación formal previo a:?</t>
  </si>
  <si>
    <t>a) Propuestas para nuevoos caminos y carreteras</t>
  </si>
  <si>
    <t>b) La modificación de la zonificación</t>
  </si>
  <si>
    <t>c) Grandes proyectos públicos</t>
  </si>
  <si>
    <t>9 Transparencia y rendición de cuentas</t>
  </si>
  <si>
    <t>¿Son seguidos los siguientes procedimientos por las autoridades locales?</t>
  </si>
  <si>
    <t>2. Publicación formal de contratos y ofertas para proveer servicios locales</t>
  </si>
  <si>
    <t>3. Publicación formal de presupuestos de contabilidad</t>
  </si>
  <si>
    <t>4. Sanciones a servidores públicos</t>
  </si>
  <si>
    <t>5. Disposición de una línea telefónica para recibir quejas o denuncias de corrupción</t>
  </si>
  <si>
    <t>6. Disposición de una agencia local para investigar sobre casos de corrupción</t>
  </si>
  <si>
    <t>Unidad de medida</t>
  </si>
  <si>
    <t>Persona</t>
  </si>
  <si>
    <t>Vivienda</t>
  </si>
  <si>
    <t>Ocupantes en viviendas particulares que disponen de energía eléctrica, agua potable y drenaje conectado a la red</t>
  </si>
  <si>
    <t>Defunción</t>
  </si>
  <si>
    <t>Homicidio</t>
  </si>
  <si>
    <t>Año</t>
  </si>
  <si>
    <r>
      <t>$ / m</t>
    </r>
    <r>
      <rPr>
        <vertAlign val="superscript"/>
        <sz val="8"/>
        <color theme="1"/>
        <rFont val="Arial"/>
        <family val="2"/>
      </rPr>
      <t>3</t>
    </r>
  </si>
  <si>
    <t>Tonelada</t>
  </si>
  <si>
    <t>$</t>
  </si>
  <si>
    <t>Miles de $</t>
  </si>
  <si>
    <t>$ / mes</t>
  </si>
  <si>
    <t>Hectárea</t>
  </si>
  <si>
    <t>Vivienda / hectárea</t>
  </si>
  <si>
    <t>Desalojo</t>
  </si>
  <si>
    <t>Asociación</t>
  </si>
  <si>
    <t>Tarifa mínima del agua potable para uso doméstico</t>
  </si>
  <si>
    <t>Tarifa máxima del agua potable para uso doméstico</t>
  </si>
  <si>
    <t>Volumen de aguas residuales tratado</t>
  </si>
  <si>
    <t>Volumen diario de residuos sólidos generados</t>
  </si>
  <si>
    <t>Volumen diario de residuos sólidos dispuestos en rellenos sanitarios</t>
  </si>
  <si>
    <t>Volumen diario de residuos sólidos incinerado o quemado a cielo abierto</t>
  </si>
  <si>
    <t>Volumen diario de residuos sólidos dispuestos en tiradero a cielo abierto</t>
  </si>
  <si>
    <t>Volumen diario de residuos sólidos reciclados</t>
  </si>
  <si>
    <t>Volumen diario de residuos sólidos sometido a otro tratamiento</t>
  </si>
  <si>
    <t>Consumo promedio diario de agua por habitante</t>
  </si>
  <si>
    <t>1. Auditorías regulares e independientes de sus cuentas</t>
  </si>
  <si>
    <t>Participación de los electores femeninos</t>
  </si>
  <si>
    <t>Participación de los electores masculinos</t>
  </si>
  <si>
    <t>Capítulo</t>
  </si>
  <si>
    <t>Siglas</t>
  </si>
  <si>
    <t>Conexiones domiciliarias</t>
  </si>
  <si>
    <t>Mortalidad infantil</t>
  </si>
  <si>
    <t>Desarrollo Social</t>
  </si>
  <si>
    <t>Tasa de alfabetismo femenino</t>
  </si>
  <si>
    <t>Tasa de alfabetismo masculino</t>
  </si>
  <si>
    <t>Denominación específica</t>
  </si>
  <si>
    <t>Denominación genérica</t>
  </si>
  <si>
    <t>Relación precio de la vivienda-ingreso</t>
  </si>
  <si>
    <t>Relación renta de la vivienda-ingreso</t>
  </si>
  <si>
    <t>Relación precio de tierra-ingreso</t>
  </si>
  <si>
    <t>Manejo del ambiente</t>
  </si>
  <si>
    <t>Viviendas en lugares de riesgo</t>
  </si>
  <si>
    <t>Viviendas en lugares de riesgos</t>
  </si>
  <si>
    <t>Desarrollo económico</t>
  </si>
  <si>
    <t>Gobernabilidad</t>
  </si>
  <si>
    <t>Ingreso de gobiernos locales</t>
  </si>
  <si>
    <t>Relación precio tierra-ingreso</t>
  </si>
  <si>
    <t>Participación electores</t>
  </si>
  <si>
    <t>Medios de transporte</t>
  </si>
  <si>
    <t>Relación renta vivienda-ingreso</t>
  </si>
  <si>
    <t>Relación precio vivienda-ingreso</t>
  </si>
  <si>
    <t>¿Cuenta la ciudad con plan estratégico ambiental a largo plazo para el desarrollo sustentable?</t>
  </si>
  <si>
    <t>Hogares encabezados por un hombre, por debajo del Nivel I</t>
  </si>
  <si>
    <t>Hogares encabezados por una mujer, por debajo del Nivel I</t>
  </si>
  <si>
    <t>Hogares encabezados por un hombre, por debajo del Nivel II</t>
  </si>
  <si>
    <t>Hogares encabezados por una mujer, por debajo del Nivel II</t>
  </si>
  <si>
    <t>Hogares encabezados por un hombre, por debajo del Nivel III</t>
  </si>
  <si>
    <t>Hogares encabezados por una mujer, por debajo del Nivel III</t>
  </si>
  <si>
    <t>Mujeres embarazadas con edades entre 15 y 49 años infectadas con VIH</t>
  </si>
  <si>
    <t>Volumen de aguas residuales</t>
  </si>
  <si>
    <t>Relación precio vivienda-ingreso y relación renta vivienda-ingreso</t>
  </si>
  <si>
    <t>Coordinación de la Red Nacional de Observatorios Urbanos Locales</t>
  </si>
  <si>
    <t>Total de integrantes en el gabinete del gobierno local</t>
  </si>
  <si>
    <t>TIGGL</t>
  </si>
  <si>
    <t>litros / habitante / día</t>
  </si>
  <si>
    <t>Cantidad / 100 mil viviendas</t>
  </si>
  <si>
    <t>Meses / metro cuadrado</t>
  </si>
  <si>
    <t>AF - AI</t>
  </si>
  <si>
    <t>Resultados del sistema de indicadores</t>
  </si>
  <si>
    <t xml:space="preserve">Año de aplicación: </t>
  </si>
  <si>
    <t xml:space="preserve">Nivel de aplicación: </t>
  </si>
  <si>
    <t>Nivel de aplicación: país</t>
  </si>
  <si>
    <t>Nivel de aplicación:</t>
  </si>
  <si>
    <t>Delegación</t>
  </si>
  <si>
    <t>Municipio</t>
  </si>
  <si>
    <t>País</t>
  </si>
  <si>
    <t>SUN</t>
  </si>
  <si>
    <t>Entidad</t>
  </si>
  <si>
    <t>X</t>
  </si>
  <si>
    <t>Relación precio vivienda-ingreso y renta vivienda-ingreso</t>
  </si>
  <si>
    <t>Lista de verificación</t>
  </si>
  <si>
    <t>Asentamientos planeados</t>
  </si>
  <si>
    <t>Derecho a vivienda adecuada</t>
  </si>
  <si>
    <t>Descentralización</t>
  </si>
  <si>
    <t>Financiamiento para la vivienda</t>
  </si>
  <si>
    <t>Inclusión de género</t>
  </si>
  <si>
    <t>Instrumentos para la prevención y mitigación de desastres</t>
  </si>
  <si>
    <t>Participación ciudadana</t>
  </si>
  <si>
    <t>Planes ambientales locales</t>
  </si>
  <si>
    <t>Tenencia segura</t>
  </si>
  <si>
    <t>Transparencia y rendición de cuentas</t>
  </si>
  <si>
    <t>Violencia urbana</t>
  </si>
  <si>
    <t>SUN: Sistema Urbano Nacional</t>
  </si>
  <si>
    <t>Denominación</t>
  </si>
  <si>
    <t>Delegación de la Ciudad de México</t>
  </si>
  <si>
    <t>Delegación: la referencia es a las delimitaciones político-administrativas de la Ciudad de México</t>
  </si>
  <si>
    <t>Guía para la aplicación del sistema de indicadores y listas de verificación</t>
  </si>
  <si>
    <r>
      <t xml:space="preserve">Ocupantes en viviendas particulares con piso de cemento y firme; paredes de tabique, ladrillo, block, piedra, cantera, cemento y concreto; techo de losa de concreto, tabique, ladrillo y terrado con vigueta </t>
    </r>
    <r>
      <rPr>
        <vertAlign val="superscript"/>
        <sz val="8"/>
        <color theme="1"/>
        <rFont val="Arial"/>
        <family val="2"/>
      </rPr>
      <t>1/</t>
    </r>
  </si>
  <si>
    <r>
      <t xml:space="preserve">Ocupantes en viviendas particulares para los que no están especificados los materiales del piso, las paredes y el techo </t>
    </r>
    <r>
      <rPr>
        <vertAlign val="superscript"/>
        <sz val="8"/>
        <color theme="1"/>
        <rFont val="Arial"/>
        <family val="2"/>
      </rPr>
      <t>1/</t>
    </r>
  </si>
  <si>
    <r>
      <t xml:space="preserve">Ocupantes en viviendas particulares que no disponen de cocina según tipología </t>
    </r>
    <r>
      <rPr>
        <vertAlign val="superscript"/>
        <sz val="8"/>
        <color theme="1"/>
        <rFont val="Arial"/>
        <family val="2"/>
      </rPr>
      <t>2/</t>
    </r>
  </si>
  <si>
    <r>
      <t xml:space="preserve">Población que no especificó si disponía o no de cocina </t>
    </r>
    <r>
      <rPr>
        <vertAlign val="superscript"/>
        <sz val="8"/>
        <color theme="1"/>
        <rFont val="Arial"/>
        <family val="2"/>
      </rPr>
      <t>2/</t>
    </r>
  </si>
  <si>
    <r>
      <t xml:space="preserve">Tasa abierta de desempleo </t>
    </r>
    <r>
      <rPr>
        <vertAlign val="superscript"/>
        <sz val="8"/>
        <color theme="1"/>
        <rFont val="Arial"/>
        <family val="2"/>
      </rPr>
      <t>2/</t>
    </r>
  </si>
  <si>
    <r>
      <t xml:space="preserve">Superficie urbana total del municipio o ciudad </t>
    </r>
    <r>
      <rPr>
        <vertAlign val="superscript"/>
        <sz val="8"/>
        <color theme="1"/>
        <rFont val="Arial"/>
        <family val="2"/>
      </rPr>
      <t>3/</t>
    </r>
  </si>
  <si>
    <r>
      <t xml:space="preserve">Número de viviendas en el municipio o ciudad </t>
    </r>
    <r>
      <rPr>
        <vertAlign val="superscript"/>
        <sz val="8"/>
        <color theme="1"/>
        <rFont val="Arial"/>
        <family val="2"/>
      </rPr>
      <t>4/</t>
    </r>
  </si>
  <si>
    <r>
      <t>Población femenina matriculada en educación primaria</t>
    </r>
    <r>
      <rPr>
        <vertAlign val="superscript"/>
        <sz val="8"/>
        <color theme="1"/>
        <rFont val="Arial"/>
        <family val="2"/>
      </rPr>
      <t xml:space="preserve"> 5/</t>
    </r>
  </si>
  <si>
    <r>
      <t xml:space="preserve">Población masculina matriculada en educación primaria </t>
    </r>
    <r>
      <rPr>
        <vertAlign val="superscript"/>
        <sz val="8"/>
        <color theme="1"/>
        <rFont val="Arial"/>
        <family val="2"/>
      </rPr>
      <t>6/</t>
    </r>
  </si>
  <si>
    <r>
      <t xml:space="preserve">Población femenina matriculada en educación secundaria </t>
    </r>
    <r>
      <rPr>
        <vertAlign val="superscript"/>
        <sz val="8"/>
        <color theme="1"/>
        <rFont val="Arial"/>
        <family val="2"/>
      </rPr>
      <t>7/</t>
    </r>
  </si>
  <si>
    <r>
      <t xml:space="preserve">Población masculina matriculada en educación secundaria </t>
    </r>
    <r>
      <rPr>
        <vertAlign val="superscript"/>
        <sz val="8"/>
        <color theme="1"/>
        <rFont val="Arial"/>
        <family val="2"/>
      </rPr>
      <t>8/</t>
    </r>
  </si>
  <si>
    <r>
      <t xml:space="preserve">Población femenina matriculada en educación media superior </t>
    </r>
    <r>
      <rPr>
        <vertAlign val="superscript"/>
        <sz val="8"/>
        <color theme="1"/>
        <rFont val="Arial"/>
        <family val="2"/>
      </rPr>
      <t>9/</t>
    </r>
  </si>
  <si>
    <r>
      <t xml:space="preserve">Población masculina matriculada en educación media superior </t>
    </r>
    <r>
      <rPr>
        <vertAlign val="superscript"/>
        <sz val="8"/>
        <color theme="1"/>
        <rFont val="Arial"/>
        <family val="2"/>
      </rPr>
      <t>10/</t>
    </r>
  </si>
  <si>
    <r>
      <t xml:space="preserve">Población femenina matriculada en educación superior </t>
    </r>
    <r>
      <rPr>
        <vertAlign val="superscript"/>
        <sz val="8"/>
        <color theme="1"/>
        <rFont val="Arial"/>
        <family val="2"/>
      </rPr>
      <t>11/</t>
    </r>
  </si>
  <si>
    <r>
      <t xml:space="preserve">Población masculina matriculada en educación superior </t>
    </r>
    <r>
      <rPr>
        <vertAlign val="superscript"/>
        <sz val="8"/>
        <color theme="1"/>
        <rFont val="Arial"/>
        <family val="2"/>
      </rPr>
      <t>12/</t>
    </r>
  </si>
  <si>
    <r>
      <t xml:space="preserve">Proporción de ocupantes de viviendas particulares habitadas con servicio de recolección domiciliario </t>
    </r>
    <r>
      <rPr>
        <vertAlign val="superscript"/>
        <sz val="8"/>
        <color theme="1"/>
        <rFont val="Arial"/>
        <family val="2"/>
      </rPr>
      <t>13/</t>
    </r>
  </si>
  <si>
    <r>
      <t xml:space="preserve">Proporción de ocupantes de viviendas particulares habitadas con depósito en contenedor público </t>
    </r>
    <r>
      <rPr>
        <vertAlign val="superscript"/>
        <sz val="8"/>
        <color theme="1"/>
        <rFont val="Arial"/>
        <family val="2"/>
      </rPr>
      <t>13/</t>
    </r>
  </si>
  <si>
    <r>
      <t xml:space="preserve">Proporción de ocupantes de viviendas particulares habitadas con depósito en calle y baldío </t>
    </r>
    <r>
      <rPr>
        <vertAlign val="superscript"/>
        <sz val="8"/>
        <color theme="1"/>
        <rFont val="Arial"/>
        <family val="2"/>
      </rPr>
      <t>14/</t>
    </r>
  </si>
  <si>
    <r>
      <rPr>
        <vertAlign val="superscript"/>
        <sz val="8"/>
        <color theme="1"/>
        <rFont val="Arial"/>
        <family val="2"/>
      </rPr>
      <t>1/</t>
    </r>
    <r>
      <rPr>
        <sz val="8"/>
        <color theme="1"/>
        <rFont val="Arial"/>
        <family val="2"/>
      </rPr>
      <t xml:space="preserve"> Sólo considera el material del piso. El total de viviendas particulares habitadas excluye viviendas móviles, refugios y locales no construidos para habitación debido a que no se captaron características de estas clases de vivienda. Asimismo, excluye las viviendas sin información de ocupantes.</t>
    </r>
  </si>
  <si>
    <r>
      <rPr>
        <vertAlign val="superscript"/>
        <sz val="8"/>
        <color theme="1"/>
        <rFont val="Calibri"/>
        <family val="2"/>
        <scheme val="minor"/>
      </rPr>
      <t>2/</t>
    </r>
    <r>
      <rPr>
        <vertAlign val="superscript"/>
        <sz val="11"/>
        <color theme="1"/>
        <rFont val="Calibri"/>
        <family val="2"/>
        <scheme val="minor"/>
      </rPr>
      <t xml:space="preserve"> </t>
    </r>
    <r>
      <rPr>
        <sz val="8"/>
        <color theme="1"/>
        <rFont val="Arial"/>
        <family val="2"/>
      </rPr>
      <t>Cálculo propio con base en información de INEGI Censo de Población y Vivienda 2010.</t>
    </r>
  </si>
  <si>
    <r>
      <rPr>
        <vertAlign val="superscript"/>
        <sz val="8"/>
        <color theme="1"/>
        <rFont val="Calibri"/>
        <family val="2"/>
        <scheme val="minor"/>
      </rPr>
      <t>3/</t>
    </r>
    <r>
      <rPr>
        <vertAlign val="superscript"/>
        <sz val="8"/>
        <color theme="1"/>
        <rFont val="Arial"/>
        <family val="2"/>
      </rPr>
      <t xml:space="preserve"> </t>
    </r>
    <r>
      <rPr>
        <sz val="8"/>
        <color theme="1"/>
        <rFont val="Arial"/>
        <family val="2"/>
      </rPr>
      <t>Cálculo elaborado con base en el Mapa de la División Política del Estado de México, emitido por la Comisión de Límites del Gobierno del Estado de México, Toluca, México, 13 de julio de 2011.</t>
    </r>
  </si>
  <si>
    <r>
      <rPr>
        <vertAlign val="superscript"/>
        <sz val="8"/>
        <color theme="1"/>
        <rFont val="Calibri"/>
        <family val="2"/>
        <scheme val="minor"/>
      </rPr>
      <t>4/</t>
    </r>
    <r>
      <rPr>
        <sz val="8"/>
        <color theme="1"/>
        <rFont val="Arial"/>
        <family val="2"/>
      </rPr>
      <t xml:space="preserve"> Viviendas particulares: incluye habitadas, deshabitadas y de uso temporal.</t>
    </r>
  </si>
  <si>
    <r>
      <rPr>
        <vertAlign val="superscript"/>
        <sz val="8"/>
        <color theme="1"/>
        <rFont val="Calibri"/>
        <family val="2"/>
        <scheme val="minor"/>
      </rPr>
      <t>5/</t>
    </r>
    <r>
      <rPr>
        <sz val="8"/>
        <color theme="1"/>
        <rFont val="Arial"/>
        <family val="2"/>
      </rPr>
      <t xml:space="preserve"> Población femenina de 15 años y más con primaria completa.</t>
    </r>
  </si>
  <si>
    <r>
      <rPr>
        <vertAlign val="superscript"/>
        <sz val="8"/>
        <color theme="1"/>
        <rFont val="Calibri"/>
        <family val="2"/>
        <scheme val="minor"/>
      </rPr>
      <t>6/</t>
    </r>
    <r>
      <rPr>
        <sz val="8"/>
        <color theme="1"/>
        <rFont val="Arial"/>
        <family val="2"/>
      </rPr>
      <t xml:space="preserve"> Población masculina de 15 años y más con primaria completa.</t>
    </r>
  </si>
  <si>
    <r>
      <rPr>
        <vertAlign val="superscript"/>
        <sz val="8"/>
        <color theme="1"/>
        <rFont val="Calibri"/>
        <family val="2"/>
        <scheme val="minor"/>
      </rPr>
      <t>7/</t>
    </r>
    <r>
      <rPr>
        <sz val="8"/>
        <color theme="1"/>
        <rFont val="Arial"/>
        <family val="2"/>
      </rPr>
      <t xml:space="preserve"> Población femenina de 15 años y más con secundaria completa.</t>
    </r>
  </si>
  <si>
    <r>
      <rPr>
        <vertAlign val="superscript"/>
        <sz val="8"/>
        <color theme="1"/>
        <rFont val="Calibri"/>
        <family val="2"/>
        <scheme val="minor"/>
      </rPr>
      <t>8/</t>
    </r>
    <r>
      <rPr>
        <sz val="8"/>
        <color theme="1"/>
        <rFont val="Arial"/>
        <family val="2"/>
      </rPr>
      <t xml:space="preserve"> Población masculina de 15 años y más con secundaria completa.</t>
    </r>
  </si>
  <si>
    <r>
      <rPr>
        <vertAlign val="superscript"/>
        <sz val="8"/>
        <color theme="1"/>
        <rFont val="Calibri"/>
        <family val="2"/>
        <scheme val="minor"/>
      </rPr>
      <t>9/</t>
    </r>
    <r>
      <rPr>
        <sz val="8"/>
        <color theme="1"/>
        <rFont val="Arial"/>
        <family val="2"/>
      </rPr>
      <t xml:space="preserve"> Población femenina de 15 años y más con educación media superior. Incluye a la población que tiene al menos un grado aprobado en estudios técnicos o comerciales con secundaria terminada, preparatoria o bachillerato y normal básica.</t>
    </r>
  </si>
  <si>
    <r>
      <rPr>
        <vertAlign val="superscript"/>
        <sz val="8"/>
        <color theme="1"/>
        <rFont val="Calibri"/>
        <family val="2"/>
        <scheme val="minor"/>
      </rPr>
      <t>10/</t>
    </r>
    <r>
      <rPr>
        <sz val="8"/>
        <color theme="1"/>
        <rFont val="Arial"/>
        <family val="2"/>
      </rPr>
      <t xml:space="preserve"> Población masculina de 15 años y más con educación media superior. Incluye a la población que tiene al menos un grado aprobado en estudios técnicos o comerciales con secundaria terminada, preparatoria o bachillerato y normal básica.</t>
    </r>
  </si>
  <si>
    <r>
      <rPr>
        <vertAlign val="superscript"/>
        <sz val="8"/>
        <color theme="1"/>
        <rFont val="Arial"/>
        <family val="2"/>
      </rPr>
      <t>11/</t>
    </r>
    <r>
      <rPr>
        <sz val="8"/>
        <color theme="1"/>
        <rFont val="Arial"/>
        <family val="2"/>
      </rPr>
      <t xml:space="preserve"> Población femenina de 15 años y más con educación superior.  Incluye a la población que tiene al menos un grado aprobado en estudios técnicos o comerciales con preparatoria terminada, profesional (licenciatura, normal superior o equivalente), maestría o doctorado.</t>
    </r>
  </si>
  <si>
    <r>
      <rPr>
        <vertAlign val="superscript"/>
        <sz val="8"/>
        <color theme="1"/>
        <rFont val="Arial"/>
        <family val="2"/>
      </rPr>
      <t>12/</t>
    </r>
    <r>
      <rPr>
        <sz val="8"/>
        <color theme="1"/>
        <rFont val="Arial"/>
        <family val="2"/>
      </rPr>
      <t xml:space="preserve"> Población masculina de 15 años y más con educación superior. Incluye a la población que tiene al menos un grado aprobado en estudios técnicos o comerciales con preparatoria terminada, profesional (licenciatura, normal superior o equivalente), maestría o doctorado.</t>
    </r>
  </si>
  <si>
    <r>
      <rPr>
        <vertAlign val="superscript"/>
        <sz val="8"/>
        <color theme="1"/>
        <rFont val="Arial"/>
        <family val="2"/>
      </rPr>
      <t>13/</t>
    </r>
    <r>
      <rPr>
        <sz val="8"/>
        <color theme="1"/>
        <rFont val="Arial"/>
        <family val="2"/>
      </rPr>
      <t xml:space="preserve"> Excluye las siguientes clases de vivienda: locales no construidos para habitación, viviendas móviles y refugios.  Otra forma: incluye viviendas en que la basura de la vivienda la entierran, la tiran en un terreno baldío o calle, la tiran a la barranca o grieta, la tiran al río, lago o mar.</t>
    </r>
  </si>
  <si>
    <t/>
  </si>
  <si>
    <t>Viviendas particulares habitadas con cocina exclusiva según tipología (En el censo 2010 se contabilizan el total de viviendas por número de cuarto sin especificar si se tiene además cocina)</t>
  </si>
  <si>
    <t>Ocupantes en viviendas particulares con cocina exclusiva según tipología (Para el censo 2010 se contabilizó el total de ocupantes por vivienda sin especificar si se tiene además cocina)</t>
  </si>
  <si>
    <r>
      <t xml:space="preserve">Hogares pobres </t>
    </r>
    <r>
      <rPr>
        <sz val="8"/>
        <color indexed="10"/>
        <rFont val="Arial"/>
        <family val="2"/>
      </rPr>
      <t>(Rezago social)</t>
    </r>
  </si>
  <si>
    <r>
      <t xml:space="preserve">Hogares pobres
</t>
    </r>
    <r>
      <rPr>
        <sz val="8"/>
        <color indexed="10"/>
        <rFont val="Arial"/>
        <family val="2"/>
      </rPr>
      <t>(Rezago social)</t>
    </r>
  </si>
  <si>
    <t>Censo de Población y Vivienda 2010</t>
  </si>
  <si>
    <t>GEM. Secretaría General de Gobierno. Dirección General del Registro Civil,  2011.</t>
  </si>
  <si>
    <t>GEM. Procuraduría General de Justicia del Estado de México, 2011.</t>
  </si>
  <si>
    <t>Resultados del Índice de Rezago Social que calcula CONEVAL a nivel entidad federativa, estatal, municipal y localidad 2000, 2005 y 2010. 
Censo de Población y Vivienda. Resultados por localidad 2010.</t>
  </si>
  <si>
    <t>II Conteo de Población y Vivienda 2005
Censo de Población y Vivienda 2010</t>
  </si>
  <si>
    <t>IGECEM. Dirección de Estadística. Elaborado con base en datos del INEGI. Sistema de Cuentas Nacionales de México.  Producto Interno Bruto Nacional y Estatal 2011 Año base 2003.</t>
  </si>
  <si>
    <t>Censo de Población y Vivienda 2010. Banco de Información Económica (BIE) del INEGI. Encuesta Nacional de Empleo (ENEU)</t>
  </si>
  <si>
    <t>GEM. Poder Legislativo. Organo Superior de Fiscalización del Estado de México, 2011. Censo de Población y Vivienda 2000 y 2010. II Conteo de Población y Vivienda 2005.</t>
  </si>
  <si>
    <t>Secretarías de Desarrollo Urbano locales. Programas de desarrollo urbano locales vigentes. Programas de regularización CORETT. Censo General de Población y Vivienda, tabulados básicos
IGECEM. Dirección de Geografía. División Política del Estado de México. 2011.</t>
  </si>
  <si>
    <t>GEM. Secretaría de Salud, 2011.</t>
  </si>
  <si>
    <t>GEM. Secretaría de Agua y Obra Pública, 2011</t>
  </si>
  <si>
    <t>Censo de Población y Vivienda 2010. Tabulados de la muestra censal. Cuestionario ampliado, INEGI. Gobiernos locales</t>
  </si>
  <si>
    <t>IFE. Junta Local Ejecutiva. Registro Federal de Electores. Vocalía Estado de México. 2011.
IEEM. Consulta vía Internet (www.ieem.org.mx)</t>
  </si>
  <si>
    <t>INDESOL. Dirección General Adjunta de Vinculación y Coinversión Social. 2011.</t>
  </si>
  <si>
    <t>DPFR /15</t>
  </si>
  <si>
    <r>
      <rPr>
        <vertAlign val="superscript"/>
        <sz val="8"/>
        <color indexed="8"/>
        <rFont val="Arial"/>
        <family val="2"/>
      </rPr>
      <t>14/</t>
    </r>
    <r>
      <rPr>
        <sz val="8"/>
        <color indexed="8"/>
        <rFont val="Arial"/>
        <family val="2"/>
      </rPr>
      <t xml:space="preserve"> Incluye viviendas particulares habitadas con deposito a barranca y grieta, así como quema y otras formas de recolección y no especificado</t>
    </r>
  </si>
  <si>
    <r>
      <rPr>
        <vertAlign val="superscript"/>
        <sz val="8"/>
        <color theme="1"/>
        <rFont val="Arial"/>
        <family val="2"/>
      </rPr>
      <t>15/</t>
    </r>
    <r>
      <rPr>
        <sz val="8"/>
        <color theme="1"/>
        <rFont val="Arial"/>
        <family val="2"/>
      </rPr>
      <t xml:space="preserve"> Se asume que la frecuencia de recolección de basura es diaria en virtud de que en la mayoría de los ayuntamientos los camiones recolectores trabajan en promedio cinco días a la semana</t>
    </r>
  </si>
  <si>
    <r>
      <t xml:space="preserve">litro / segundo </t>
    </r>
    <r>
      <rPr>
        <sz val="8"/>
        <color rgb="FFFF0000"/>
        <rFont val="Arial"/>
        <family val="2"/>
      </rPr>
      <t>(m</t>
    </r>
    <r>
      <rPr>
        <vertAlign val="superscript"/>
        <sz val="8"/>
        <color rgb="FFFF0000"/>
        <rFont val="Arial"/>
        <family val="2"/>
      </rPr>
      <t>3</t>
    </r>
    <r>
      <rPr>
        <sz val="8"/>
        <color rgb="FFFF0000"/>
        <rFont val="Arial"/>
        <family val="2"/>
      </rPr>
      <t>)</t>
    </r>
  </si>
  <si>
    <r>
      <t>litro / segundo</t>
    </r>
    <r>
      <rPr>
        <sz val="8"/>
        <color rgb="FFFF0000"/>
        <rFont val="Arial"/>
        <family val="2"/>
      </rPr>
      <t xml:space="preserve"> (litro/habitante/día)</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</si>
</sst>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_-* #,##0.000_-;\-* #,##0.000_-;_-* &quot;-&quot;???_-;_-@_-"/>
    <numFmt numFmtId="165" formatCode="#,##0_ ;\-#,##0\ "/>
    <numFmt numFmtId="166" formatCode="0_ ;\-0\ "/>
    <numFmt numFmtId="167" formatCode="_-* #,##0.0000_-;\-* #,##0.0000_-;_-* &quot;-&quot;????_-;_-@_-"/>
  </numFmts>
  <fonts count="22" x14ac:knownFonts="1">
    <font>
      <sz val="8"/>
      <color theme="1"/>
      <name val="Arial"/>
      <family val="2"/>
    </font>
    <font>
      <b/>
      <sz val="8"/>
      <color theme="1"/>
      <name val="Arial"/>
      <family val="2"/>
    </font>
    <font>
      <b/>
      <sz val="20"/>
      <color theme="1"/>
      <name val="Arial"/>
      <family val="2"/>
    </font>
    <font>
      <b/>
      <sz val="12"/>
      <color theme="1"/>
      <name val="Arial"/>
      <family val="2"/>
    </font>
    <font>
      <vertAlign val="superscript"/>
      <sz val="8"/>
      <color theme="1"/>
      <name val="Arial"/>
      <family val="2"/>
    </font>
    <font>
      <b/>
      <sz val="16"/>
      <color theme="1"/>
      <name val="Arial"/>
      <family val="2"/>
    </font>
    <font>
      <b/>
      <sz val="14"/>
      <color theme="1"/>
      <name val="Arial"/>
      <family val="2"/>
    </font>
    <font>
      <b/>
      <vertAlign val="subscript"/>
      <sz val="8"/>
      <color theme="1"/>
      <name val="Arial"/>
      <family val="2"/>
    </font>
    <font>
      <b/>
      <sz val="10"/>
      <color theme="1"/>
      <name val="Arial"/>
      <family val="2"/>
    </font>
    <font>
      <b/>
      <sz val="18"/>
      <color theme="1"/>
      <name val="Arial"/>
      <family val="2"/>
    </font>
    <font>
      <b/>
      <sz val="9"/>
      <color indexed="81"/>
      <name val="Tahoma"/>
      <family val="2"/>
    </font>
    <font>
      <sz val="9"/>
      <color indexed="81"/>
      <name val="Tahoma"/>
      <family val="2"/>
    </font>
    <font>
      <sz val="12"/>
      <color theme="1"/>
      <name val="Arial"/>
      <family val="2"/>
    </font>
    <font>
      <b/>
      <sz val="8"/>
      <color indexed="81"/>
      <name val="Tahoma"/>
      <family val="2"/>
    </font>
    <font>
      <b/>
      <sz val="8"/>
      <color rgb="FFFF0000"/>
      <name val="Arial"/>
      <family val="2"/>
    </font>
    <font>
      <vertAlign val="superscript"/>
      <sz val="8"/>
      <color theme="1"/>
      <name val="Calibri"/>
      <family val="2"/>
      <scheme val="minor"/>
    </font>
    <font>
      <vertAlign val="superscript"/>
      <sz val="11"/>
      <color theme="1"/>
      <name val="Calibri"/>
      <family val="2"/>
      <scheme val="minor"/>
    </font>
    <font>
      <sz val="8"/>
      <color indexed="10"/>
      <name val="Arial"/>
      <family val="2"/>
    </font>
    <font>
      <sz val="8"/>
      <color indexed="8"/>
      <name val="Arial"/>
      <family val="2"/>
    </font>
    <font>
      <vertAlign val="superscript"/>
      <sz val="8"/>
      <color indexed="8"/>
      <name val="Arial"/>
      <family val="2"/>
    </font>
    <font>
      <sz val="8"/>
      <color rgb="FFFF0000"/>
      <name val="Arial"/>
      <family val="2"/>
    </font>
    <font>
      <vertAlign val="superscript"/>
      <sz val="8"/>
      <color rgb="FFFF0000"/>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213">
    <xf numFmtId="0" fontId="0" fillId="0" borderId="0" xfId="0"/>
    <xf numFmtId="0" fontId="0" fillId="0" borderId="0" xfId="0" applyAlignment="1">
      <alignment vertical="center"/>
    </xf>
    <xf numFmtId="0" fontId="0" fillId="0" borderId="0" xfId="0" applyAlignment="1">
      <alignment horizontal="justify" vertical="center"/>
    </xf>
    <xf numFmtId="0" fontId="0" fillId="0" borderId="1" xfId="0" applyBorder="1" applyAlignment="1">
      <alignment vertical="center"/>
    </xf>
    <xf numFmtId="0" fontId="1" fillId="2" borderId="1" xfId="0" applyFont="1" applyFill="1" applyBorder="1" applyAlignment="1">
      <alignment horizontal="center" vertical="center"/>
    </xf>
    <xf numFmtId="3" fontId="0" fillId="4" borderId="1" xfId="0" applyNumberFormat="1" applyFill="1" applyBorder="1" applyAlignment="1">
      <alignment horizontal="center" vertical="center"/>
    </xf>
    <xf numFmtId="3" fontId="0" fillId="5" borderId="1" xfId="0" applyNumberFormat="1" applyFill="1" applyBorder="1" applyAlignment="1">
      <alignment horizontal="center" vertical="center"/>
    </xf>
    <xf numFmtId="0" fontId="0" fillId="0" borderId="0" xfId="0" applyAlignment="1">
      <alignment horizontal="center" vertical="center"/>
    </xf>
    <xf numFmtId="0" fontId="0" fillId="4" borderId="1" xfId="0" applyFill="1" applyBorder="1" applyAlignment="1">
      <alignment vertical="center"/>
    </xf>
    <xf numFmtId="0" fontId="0" fillId="4" borderId="1" xfId="0" applyFill="1" applyBorder="1" applyAlignment="1">
      <alignment horizontal="center" vertical="center"/>
    </xf>
    <xf numFmtId="0" fontId="0" fillId="5" borderId="1" xfId="0" applyFont="1" applyFill="1" applyBorder="1" applyAlignment="1">
      <alignment horizontal="center" vertical="center"/>
    </xf>
    <xf numFmtId="41" fontId="0" fillId="4" borderId="1" xfId="0" applyNumberFormat="1" applyFill="1" applyBorder="1" applyAlignment="1">
      <alignment horizontal="center" vertical="center"/>
    </xf>
    <xf numFmtId="41" fontId="0" fillId="4" borderId="1" xfId="0" applyNumberFormat="1" applyFill="1" applyBorder="1" applyAlignment="1">
      <alignment vertical="center"/>
    </xf>
    <xf numFmtId="41" fontId="0" fillId="4" borderId="6" xfId="0" applyNumberFormat="1" applyFill="1" applyBorder="1" applyAlignment="1">
      <alignment horizontal="center" vertical="center"/>
    </xf>
    <xf numFmtId="41" fontId="1" fillId="2" borderId="1" xfId="0" applyNumberFormat="1" applyFont="1" applyFill="1" applyBorder="1" applyAlignment="1">
      <alignment horizontal="center" vertical="center"/>
    </xf>
    <xf numFmtId="41" fontId="1" fillId="2" borderId="11" xfId="0" applyNumberFormat="1" applyFont="1" applyFill="1" applyBorder="1" applyAlignment="1">
      <alignment horizontal="center" vertical="center"/>
    </xf>
    <xf numFmtId="41" fontId="0" fillId="0" borderId="0" xfId="0" applyNumberFormat="1" applyAlignment="1">
      <alignment vertical="center"/>
    </xf>
    <xf numFmtId="0" fontId="0" fillId="0" borderId="0" xfId="0" applyAlignment="1">
      <alignment horizontal="left" vertical="center"/>
    </xf>
    <xf numFmtId="41" fontId="0" fillId="4" borderId="6" xfId="0" applyNumberFormat="1" applyFill="1" applyBorder="1" applyAlignment="1">
      <alignment vertical="center"/>
    </xf>
    <xf numFmtId="165" fontId="1" fillId="2" borderId="11"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0" fontId="0" fillId="5" borderId="1" xfId="0" applyFill="1" applyBorder="1" applyAlignment="1">
      <alignment horizontal="center" vertical="center"/>
    </xf>
    <xf numFmtId="0" fontId="1" fillId="2" borderId="1" xfId="0" applyFont="1" applyFill="1" applyBorder="1" applyAlignment="1">
      <alignment horizontal="justify" vertical="center"/>
    </xf>
    <xf numFmtId="0" fontId="0" fillId="5" borderId="1" xfId="0" applyFont="1" applyFill="1" applyBorder="1" applyAlignment="1">
      <alignment horizontal="justify" vertical="center"/>
    </xf>
    <xf numFmtId="0" fontId="0" fillId="5" borderId="10" xfId="0" applyFont="1" applyFill="1" applyBorder="1" applyAlignment="1">
      <alignment horizontal="justify" vertical="center"/>
    </xf>
    <xf numFmtId="0" fontId="0" fillId="5" borderId="6" xfId="0" applyFont="1" applyFill="1" applyBorder="1" applyAlignment="1">
      <alignment horizontal="justify" vertical="center"/>
    </xf>
    <xf numFmtId="164" fontId="0" fillId="0" borderId="1" xfId="0" applyNumberFormat="1" applyBorder="1" applyAlignment="1">
      <alignment vertical="center"/>
    </xf>
    <xf numFmtId="43" fontId="0" fillId="0" borderId="11" xfId="0" applyNumberFormat="1" applyBorder="1" applyAlignment="1">
      <alignment vertical="center"/>
    </xf>
    <xf numFmtId="43" fontId="0" fillId="0" borderId="1" xfId="0" applyNumberFormat="1" applyBorder="1" applyAlignment="1">
      <alignment vertical="center"/>
    </xf>
    <xf numFmtId="43" fontId="0" fillId="5" borderId="1" xfId="0" applyNumberFormat="1" applyFill="1" applyBorder="1" applyAlignment="1">
      <alignment horizontal="center" vertical="center"/>
    </xf>
    <xf numFmtId="43" fontId="0" fillId="5" borderId="11" xfId="0" applyNumberFormat="1" applyFill="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left" vertical="center"/>
    </xf>
    <xf numFmtId="166" fontId="0" fillId="4" borderId="1" xfId="0" applyNumberFormat="1" applyFill="1" applyBorder="1" applyAlignment="1">
      <alignment horizontal="center" vertical="center"/>
    </xf>
    <xf numFmtId="166" fontId="0" fillId="5" borderId="1" xfId="0" applyNumberFormat="1" applyFill="1" applyBorder="1" applyAlignment="1">
      <alignment horizontal="center" vertical="center"/>
    </xf>
    <xf numFmtId="43" fontId="0" fillId="4"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41" fontId="0" fillId="5" borderId="1" xfId="0" applyNumberFormat="1" applyFill="1" applyBorder="1" applyAlignment="1">
      <alignment horizontal="center" vertical="center"/>
    </xf>
    <xf numFmtId="0" fontId="0" fillId="5" borderId="1" xfId="0" applyFill="1" applyBorder="1" applyAlignment="1">
      <alignment horizontal="justify" vertical="center"/>
    </xf>
    <xf numFmtId="165" fontId="0" fillId="5" borderId="1" xfId="0" applyNumberFormat="1" applyFill="1" applyBorder="1" applyAlignment="1">
      <alignment horizontal="center" vertical="center"/>
    </xf>
    <xf numFmtId="165" fontId="0" fillId="4" borderId="1" xfId="0" applyNumberFormat="1" applyFill="1" applyBorder="1" applyAlignment="1">
      <alignment horizontal="center" vertical="center"/>
    </xf>
    <xf numFmtId="0" fontId="0" fillId="5" borderId="1" xfId="0" applyFill="1" applyBorder="1" applyAlignment="1">
      <alignment horizontal="center" vertical="center"/>
    </xf>
    <xf numFmtId="165" fontId="0" fillId="0" borderId="1" xfId="0" applyNumberFormat="1" applyBorder="1" applyAlignment="1">
      <alignment horizontal="center" vertical="center"/>
    </xf>
    <xf numFmtId="0" fontId="0" fillId="5" borderId="1" xfId="0" applyFill="1" applyBorder="1" applyAlignment="1">
      <alignment vertical="center"/>
    </xf>
    <xf numFmtId="167" fontId="0" fillId="5" borderId="1" xfId="0" applyNumberFormat="1" applyFill="1" applyBorder="1" applyAlignment="1">
      <alignment horizontal="center" vertical="center"/>
    </xf>
    <xf numFmtId="0" fontId="0" fillId="5" borderId="1" xfId="0" applyFill="1" applyBorder="1" applyAlignment="1">
      <alignment horizontal="center" vertical="center"/>
    </xf>
    <xf numFmtId="0" fontId="0" fillId="5" borderId="10" xfId="0" applyFill="1" applyBorder="1" applyAlignment="1">
      <alignment horizontal="center" vertical="center"/>
    </xf>
    <xf numFmtId="0" fontId="0" fillId="5" borderId="6" xfId="0" applyFill="1" applyBorder="1" applyAlignment="1">
      <alignment horizontal="center" vertical="center"/>
    </xf>
    <xf numFmtId="0" fontId="1" fillId="4"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0" fontId="0" fillId="0" borderId="11" xfId="0" applyBorder="1" applyAlignment="1">
      <alignment horizontal="justify" vertical="center"/>
    </xf>
    <xf numFmtId="0" fontId="0" fillId="0" borderId="11" xfId="0" applyBorder="1" applyAlignment="1">
      <alignment horizontal="center" vertical="center"/>
    </xf>
    <xf numFmtId="0" fontId="0" fillId="5" borderId="1" xfId="0" applyFill="1" applyBorder="1" applyAlignment="1">
      <alignment horizontal="center" vertical="center"/>
    </xf>
    <xf numFmtId="0" fontId="0" fillId="0" borderId="1" xfId="0" applyFont="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5" borderId="1" xfId="0" applyFill="1" applyBorder="1" applyAlignment="1">
      <alignment horizontal="center" vertical="center"/>
    </xf>
    <xf numFmtId="0" fontId="0" fillId="0" borderId="1" xfId="0" applyBorder="1" applyAlignment="1">
      <alignment horizontal="center" vertical="center"/>
    </xf>
    <xf numFmtId="165" fontId="0" fillId="5" borderId="10" xfId="0" applyNumberFormat="1" applyFill="1" applyBorder="1" applyAlignment="1">
      <alignment horizontal="center" vertical="center"/>
    </xf>
    <xf numFmtId="165" fontId="0" fillId="4" borderId="6" xfId="0" applyNumberFormat="1" applyFill="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justify" vertical="center"/>
    </xf>
    <xf numFmtId="0" fontId="0" fillId="0" borderId="1" xfId="0" applyBorder="1" applyAlignment="1">
      <alignment horizontal="center" vertical="center"/>
    </xf>
    <xf numFmtId="0" fontId="12" fillId="4" borderId="1" xfId="0" applyFont="1" applyFill="1" applyBorder="1" applyAlignment="1">
      <alignment horizontal="center" vertical="center"/>
    </xf>
    <xf numFmtId="0" fontId="0" fillId="0" borderId="0" xfId="0" applyFont="1"/>
    <xf numFmtId="0" fontId="0" fillId="0" borderId="1" xfId="0" applyFont="1" applyBorder="1" applyAlignment="1">
      <alignment vertical="center"/>
    </xf>
    <xf numFmtId="0" fontId="0" fillId="0" borderId="1" xfId="0" applyFont="1" applyBorder="1" applyAlignment="1">
      <alignment vertical="center" wrapText="1"/>
    </xf>
    <xf numFmtId="0" fontId="0" fillId="0" borderId="0" xfId="0" applyFont="1" applyAlignment="1">
      <alignment vertical="center"/>
    </xf>
    <xf numFmtId="0" fontId="0" fillId="5" borderId="6" xfId="0" applyFont="1" applyFill="1" applyBorder="1" applyAlignment="1">
      <alignment horizontal="center" vertical="center"/>
    </xf>
    <xf numFmtId="0" fontId="0" fillId="5" borderId="9" xfId="0" applyFont="1" applyFill="1" applyBorder="1" applyAlignment="1">
      <alignment horizontal="center" vertical="center"/>
    </xf>
    <xf numFmtId="0" fontId="0" fillId="5" borderId="5" xfId="0" applyFill="1" applyBorder="1" applyAlignment="1">
      <alignment horizontal="center" vertical="center"/>
    </xf>
    <xf numFmtId="0" fontId="14" fillId="5" borderId="1" xfId="0" applyFont="1" applyFill="1" applyBorder="1" applyAlignment="1">
      <alignment horizontal="justify" vertical="center"/>
    </xf>
    <xf numFmtId="0" fontId="0" fillId="0" borderId="1" xfId="0" applyBorder="1" applyAlignment="1">
      <alignment horizontal="justify" vertical="center"/>
    </xf>
    <xf numFmtId="0" fontId="1" fillId="2" borderId="1" xfId="0" applyFont="1" applyFill="1" applyBorder="1" applyAlignment="1">
      <alignment horizontal="center" vertical="center"/>
    </xf>
    <xf numFmtId="0" fontId="0" fillId="0" borderId="1" xfId="0" applyBorder="1" applyAlignment="1">
      <alignment horizontal="justify" vertical="center"/>
    </xf>
    <xf numFmtId="0" fontId="0" fillId="0" borderId="0" xfId="0" applyNumberFormat="1" applyAlignment="1">
      <alignment horizontal="left" vertical="top"/>
    </xf>
    <xf numFmtId="0" fontId="0" fillId="0" borderId="0" xfId="0" applyAlignment="1"/>
    <xf numFmtId="0" fontId="0" fillId="0" borderId="1" xfId="0" applyBorder="1" applyAlignment="1">
      <alignment horizontal="justify" vertical="center"/>
    </xf>
    <xf numFmtId="0" fontId="0" fillId="4" borderId="1" xfId="0" applyFill="1" applyBorder="1" applyAlignment="1">
      <alignment horizontal="justify" vertical="center"/>
    </xf>
    <xf numFmtId="0" fontId="14" fillId="5" borderId="6" xfId="0" applyFont="1" applyFill="1" applyBorder="1" applyAlignment="1">
      <alignment vertical="center"/>
    </xf>
    <xf numFmtId="0" fontId="14" fillId="5" borderId="10" xfId="0" applyFont="1" applyFill="1" applyBorder="1" applyAlignment="1">
      <alignment vertical="center"/>
    </xf>
    <xf numFmtId="0" fontId="14" fillId="5" borderId="11" xfId="0" applyFont="1" applyFill="1" applyBorder="1" applyAlignment="1">
      <alignment vertical="center"/>
    </xf>
    <xf numFmtId="41" fontId="0" fillId="5" borderId="1" xfId="0" applyNumberFormat="1" applyFill="1" applyBorder="1" applyAlignment="1">
      <alignment horizontal="center" vertical="center"/>
    </xf>
    <xf numFmtId="0" fontId="0" fillId="7" borderId="1" xfId="0" applyFill="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center" vertical="center"/>
    </xf>
    <xf numFmtId="41" fontId="0" fillId="0" borderId="0" xfId="0" applyNumberFormat="1"/>
    <xf numFmtId="0" fontId="0" fillId="0" borderId="1" xfId="0" applyBorder="1" applyAlignment="1">
      <alignment horizontal="justify" vertical="center"/>
    </xf>
    <xf numFmtId="0" fontId="0" fillId="0" borderId="0" xfId="0" applyAlignment="1">
      <alignment vertical="center"/>
    </xf>
    <xf numFmtId="0" fontId="0" fillId="5" borderId="1" xfId="0" applyFill="1" applyBorder="1" applyAlignment="1">
      <alignment horizontal="center" vertical="center"/>
    </xf>
    <xf numFmtId="0" fontId="18" fillId="0" borderId="0" xfId="0" applyFont="1" applyFill="1" applyBorder="1" applyAlignment="1">
      <alignment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0" xfId="0" applyFont="1" applyAlignment="1">
      <alignment vertical="center"/>
    </xf>
    <xf numFmtId="0" fontId="0" fillId="0" borderId="0" xfId="0" applyAlignment="1">
      <alignment vertical="center"/>
    </xf>
    <xf numFmtId="0" fontId="2" fillId="3" borderId="9"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2"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4" fillId="5" borderId="6" xfId="0" applyFont="1" applyFill="1" applyBorder="1" applyAlignment="1">
      <alignment horizontal="justify" vertical="center"/>
    </xf>
    <xf numFmtId="0" fontId="14" fillId="5" borderId="11" xfId="0" applyFont="1" applyFill="1" applyBorder="1" applyAlignment="1">
      <alignment horizontal="justify" vertical="center"/>
    </xf>
    <xf numFmtId="0" fontId="14" fillId="5" borderId="10" xfId="0" applyFont="1" applyFill="1" applyBorder="1" applyAlignment="1">
      <alignment horizontal="justify" vertical="center"/>
    </xf>
    <xf numFmtId="0" fontId="0" fillId="4" borderId="6" xfId="0" applyFill="1" applyBorder="1" applyAlignment="1">
      <alignment horizontal="justify" vertical="center"/>
    </xf>
    <xf numFmtId="0" fontId="0" fillId="4" borderId="10" xfId="0" applyFill="1" applyBorder="1" applyAlignment="1">
      <alignment horizontal="justify" vertical="center"/>
    </xf>
    <xf numFmtId="0" fontId="0" fillId="4" borderId="11" xfId="0" applyFill="1" applyBorder="1" applyAlignment="1">
      <alignment horizontal="justify" vertical="center"/>
    </xf>
    <xf numFmtId="0" fontId="0" fillId="0" borderId="6" xfId="0" applyBorder="1" applyAlignment="1">
      <alignment horizontal="justify" vertical="center"/>
    </xf>
    <xf numFmtId="0" fontId="0" fillId="0" borderId="11" xfId="0" applyBorder="1" applyAlignment="1">
      <alignment horizontal="justify" vertical="center"/>
    </xf>
    <xf numFmtId="41" fontId="0" fillId="5" borderId="1" xfId="0" applyNumberFormat="1" applyFill="1" applyBorder="1" applyAlignment="1">
      <alignment horizontal="center" vertical="center"/>
    </xf>
    <xf numFmtId="0" fontId="0" fillId="0" borderId="1" xfId="0" applyBorder="1" applyAlignment="1">
      <alignment horizontal="justify" vertical="center"/>
    </xf>
    <xf numFmtId="0" fontId="0" fillId="0" borderId="1" xfId="0" applyBorder="1" applyAlignment="1">
      <alignment horizontal="center" vertical="center"/>
    </xf>
    <xf numFmtId="41" fontId="0" fillId="5" borderId="9" xfId="0" applyNumberFormat="1" applyFill="1" applyBorder="1" applyAlignment="1">
      <alignment horizontal="center" vertical="center"/>
    </xf>
    <xf numFmtId="41" fontId="0" fillId="5" borderId="4" xfId="0" applyNumberFormat="1" applyFill="1" applyBorder="1" applyAlignment="1">
      <alignment horizontal="center" vertical="center"/>
    </xf>
    <xf numFmtId="41" fontId="0" fillId="5" borderId="13" xfId="0" applyNumberFormat="1" applyFill="1" applyBorder="1" applyAlignment="1">
      <alignment horizontal="center" vertical="center"/>
    </xf>
    <xf numFmtId="41" fontId="0" fillId="5" borderId="5" xfId="0" applyNumberFormat="1" applyFill="1" applyBorder="1" applyAlignment="1">
      <alignment horizontal="center" vertical="center"/>
    </xf>
    <xf numFmtId="41" fontId="0" fillId="5" borderId="0" xfId="0" applyNumberFormat="1" applyFill="1" applyBorder="1" applyAlignment="1">
      <alignment horizontal="center" vertical="center"/>
    </xf>
    <xf numFmtId="41" fontId="0" fillId="5" borderId="14" xfId="0" applyNumberFormat="1" applyFill="1" applyBorder="1" applyAlignment="1">
      <alignment horizontal="center" vertical="center"/>
    </xf>
    <xf numFmtId="41" fontId="0" fillId="5" borderId="7" xfId="0" applyNumberFormat="1" applyFill="1" applyBorder="1" applyAlignment="1">
      <alignment horizontal="center" vertical="center"/>
    </xf>
    <xf numFmtId="41" fontId="0" fillId="5" borderId="8" xfId="0" applyNumberFormat="1" applyFill="1" applyBorder="1" applyAlignment="1">
      <alignment horizontal="center" vertical="center"/>
    </xf>
    <xf numFmtId="41" fontId="0" fillId="5" borderId="12" xfId="0" applyNumberFormat="1" applyFill="1" applyBorder="1" applyAlignment="1">
      <alignment horizontal="center" vertical="center"/>
    </xf>
    <xf numFmtId="0" fontId="0" fillId="0" borderId="6" xfId="0" applyBorder="1" applyAlignment="1">
      <alignment horizontal="justify" vertical="center" wrapText="1"/>
    </xf>
    <xf numFmtId="0" fontId="0" fillId="0" borderId="10" xfId="0" applyBorder="1" applyAlignment="1">
      <alignment horizontal="justify" vertical="center"/>
    </xf>
    <xf numFmtId="0" fontId="0" fillId="5" borderId="6"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1" fillId="5" borderId="9"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0"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12" xfId="0" applyFont="1" applyFill="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 fillId="2" borderId="2" xfId="0" applyFont="1" applyFill="1" applyBorder="1" applyAlignment="1">
      <alignment horizontal="right" vertical="center"/>
    </xf>
    <xf numFmtId="0" fontId="1" fillId="2" borderId="15" xfId="0" applyFont="1" applyFill="1" applyBorder="1" applyAlignment="1">
      <alignment horizontal="right" vertical="center"/>
    </xf>
    <xf numFmtId="0" fontId="1" fillId="2" borderId="3" xfId="0" applyFont="1" applyFill="1" applyBorder="1" applyAlignment="1">
      <alignment horizontal="right" vertical="center"/>
    </xf>
    <xf numFmtId="41" fontId="0" fillId="0" borderId="1" xfId="0" applyNumberFormat="1" applyBorder="1" applyAlignment="1">
      <alignment vertical="center"/>
    </xf>
    <xf numFmtId="0" fontId="0" fillId="4" borderId="1" xfId="0" applyFill="1" applyBorder="1" applyAlignment="1">
      <alignment horizontal="justify" vertical="center"/>
    </xf>
    <xf numFmtId="0" fontId="2" fillId="3" borderId="0" xfId="0" applyFont="1" applyFill="1" applyAlignment="1">
      <alignment horizontal="center" vertical="center"/>
    </xf>
    <xf numFmtId="0" fontId="5" fillId="3" borderId="0" xfId="0" applyFont="1" applyFill="1" applyAlignment="1">
      <alignment horizontal="center" vertical="center"/>
    </xf>
    <xf numFmtId="0" fontId="6" fillId="3" borderId="0" xfId="0" applyFont="1" applyFill="1" applyAlignment="1">
      <alignment horizontal="center" vertical="center"/>
    </xf>
    <xf numFmtId="0" fontId="3" fillId="3" borderId="0" xfId="0" applyFont="1" applyFill="1" applyAlignment="1">
      <alignment horizontal="center" vertical="center"/>
    </xf>
    <xf numFmtId="0" fontId="0" fillId="0" borderId="10" xfId="0" applyBorder="1" applyAlignment="1">
      <alignment horizontal="justify" vertical="center" wrapText="1"/>
    </xf>
    <xf numFmtId="0" fontId="0" fillId="0" borderId="11" xfId="0" applyBorder="1" applyAlignment="1">
      <alignment horizontal="justify" vertical="center" wrapText="1"/>
    </xf>
    <xf numFmtId="0" fontId="0" fillId="4" borderId="6"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41" fontId="0" fillId="2" borderId="1" xfId="0" applyNumberFormat="1" applyFill="1" applyBorder="1" applyAlignment="1">
      <alignment vertical="center"/>
    </xf>
    <xf numFmtId="41" fontId="1" fillId="2" borderId="2" xfId="0" applyNumberFormat="1" applyFont="1" applyFill="1" applyBorder="1" applyAlignment="1">
      <alignment horizontal="center" vertical="center"/>
    </xf>
    <xf numFmtId="41" fontId="1" fillId="2" borderId="15" xfId="0" applyNumberFormat="1" applyFont="1" applyFill="1" applyBorder="1" applyAlignment="1">
      <alignment horizontal="center" vertical="center"/>
    </xf>
    <xf numFmtId="41" fontId="1" fillId="2" borderId="3" xfId="0" applyNumberFormat="1" applyFont="1" applyFill="1" applyBorder="1" applyAlignment="1">
      <alignment horizontal="center" vertical="center"/>
    </xf>
    <xf numFmtId="3" fontId="0" fillId="5" borderId="6" xfId="0" applyNumberFormat="1" applyFill="1" applyBorder="1" applyAlignment="1">
      <alignment horizontal="center" vertical="center"/>
    </xf>
    <xf numFmtId="3" fontId="0" fillId="5" borderId="10" xfId="0" applyNumberFormat="1" applyFill="1" applyBorder="1" applyAlignment="1">
      <alignment horizontal="center" vertical="center"/>
    </xf>
    <xf numFmtId="3" fontId="0" fillId="5" borderId="11" xfId="0" applyNumberFormat="1" applyFill="1" applyBorder="1" applyAlignment="1">
      <alignment horizontal="center" vertical="center"/>
    </xf>
    <xf numFmtId="0" fontId="1" fillId="5" borderId="1" xfId="0" applyFont="1" applyFill="1" applyBorder="1" applyAlignment="1">
      <alignment horizontal="center" vertical="center"/>
    </xf>
    <xf numFmtId="0" fontId="0" fillId="0" borderId="1" xfId="0" applyBorder="1" applyAlignment="1">
      <alignment horizontal="justify" vertical="center" wrapText="1"/>
    </xf>
    <xf numFmtId="0" fontId="0" fillId="5" borderId="1" xfId="0" applyFill="1" applyBorder="1" applyAlignment="1">
      <alignment horizontal="center" vertical="center"/>
    </xf>
    <xf numFmtId="0" fontId="1" fillId="6" borderId="3" xfId="0" applyFont="1" applyFill="1" applyBorder="1" applyAlignment="1">
      <alignment horizontal="justify" vertical="center"/>
    </xf>
    <xf numFmtId="0" fontId="1" fillId="6" borderId="1" xfId="0" applyFont="1" applyFill="1" applyBorder="1" applyAlignment="1">
      <alignment horizontal="justify" vertical="center"/>
    </xf>
    <xf numFmtId="0" fontId="1" fillId="6" borderId="2"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12" xfId="0" applyFont="1" applyFill="1" applyBorder="1" applyAlignment="1">
      <alignment horizontal="justify" vertical="center"/>
    </xf>
    <xf numFmtId="0" fontId="1" fillId="6" borderId="11" xfId="0" applyFont="1" applyFill="1" applyBorder="1" applyAlignment="1">
      <alignment horizontal="justify" vertical="center"/>
    </xf>
    <xf numFmtId="0" fontId="3" fillId="3" borderId="7" xfId="0" applyFont="1" applyFill="1" applyBorder="1" applyAlignment="1">
      <alignment horizontal="right" vertical="center"/>
    </xf>
    <xf numFmtId="0" fontId="3" fillId="3" borderId="8" xfId="0" applyFont="1" applyFill="1" applyBorder="1" applyAlignment="1">
      <alignment horizontal="right" vertical="center"/>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4" xfId="0" applyFont="1" applyFill="1" applyBorder="1" applyAlignment="1">
      <alignment horizontal="center" vertical="center"/>
    </xf>
    <xf numFmtId="0" fontId="0" fillId="0" borderId="0" xfId="0" applyBorder="1"/>
    <xf numFmtId="0" fontId="0" fillId="0" borderId="14" xfId="0" applyBorder="1"/>
    <xf numFmtId="0" fontId="3" fillId="3" borderId="5" xfId="0" applyFont="1" applyFill="1" applyBorder="1" applyAlignment="1">
      <alignment horizontal="justify" vertical="center"/>
    </xf>
    <xf numFmtId="0" fontId="3" fillId="3" borderId="0" xfId="0" applyFont="1" applyFill="1" applyBorder="1" applyAlignment="1">
      <alignment horizontal="justify" vertical="center"/>
    </xf>
    <xf numFmtId="0" fontId="3" fillId="3" borderId="14" xfId="0" applyFont="1" applyFill="1" applyBorder="1" applyAlignment="1">
      <alignment horizontal="justify" vertical="center"/>
    </xf>
    <xf numFmtId="0" fontId="3" fillId="3" borderId="5" xfId="0" applyFont="1" applyFill="1" applyBorder="1" applyAlignment="1">
      <alignment horizontal="right" vertical="center"/>
    </xf>
    <xf numFmtId="0" fontId="3" fillId="3" borderId="0" xfId="0" applyFont="1" applyFill="1" applyBorder="1" applyAlignment="1">
      <alignment horizontal="right" vertical="center"/>
    </xf>
    <xf numFmtId="11" fontId="1" fillId="6" borderId="3" xfId="0" applyNumberFormat="1" applyFont="1" applyFill="1" applyBorder="1" applyAlignment="1">
      <alignment horizontal="justify" vertical="center"/>
    </xf>
    <xf numFmtId="11" fontId="1" fillId="6" borderId="1" xfId="0" applyNumberFormat="1" applyFont="1" applyFill="1" applyBorder="1" applyAlignment="1">
      <alignment horizontal="justify" vertical="center"/>
    </xf>
    <xf numFmtId="0" fontId="6" fillId="3" borderId="9"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4" xfId="0" applyFont="1" applyFill="1" applyBorder="1" applyAlignment="1">
      <alignment horizontal="center" vertical="center"/>
    </xf>
    <xf numFmtId="0" fontId="0" fillId="0" borderId="1" xfId="0" applyBorder="1" applyAlignment="1">
      <alignment vertical="center"/>
    </xf>
    <xf numFmtId="0" fontId="1" fillId="6" borderId="12" xfId="0" applyFont="1" applyFill="1" applyBorder="1" applyAlignment="1">
      <alignment vertical="center"/>
    </xf>
    <xf numFmtId="0" fontId="1" fillId="6" borderId="11" xfId="0" applyFont="1" applyFill="1" applyBorder="1" applyAlignment="1">
      <alignment vertical="center"/>
    </xf>
    <xf numFmtId="0" fontId="1" fillId="6" borderId="3" xfId="0" applyFont="1" applyFill="1" applyBorder="1" applyAlignment="1">
      <alignment vertical="center"/>
    </xf>
    <xf numFmtId="0" fontId="1" fillId="6" borderId="1" xfId="0" applyFont="1" applyFill="1" applyBorder="1" applyAlignment="1">
      <alignment vertical="center"/>
    </xf>
    <xf numFmtId="0" fontId="9" fillId="3" borderId="9"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13"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1:J51"/>
  <sheetViews>
    <sheetView showGridLines="0" workbookViewId="0">
      <pane xSplit="2" ySplit="6" topLeftCell="C7" activePane="bottomRight" state="frozen"/>
      <selection pane="topRight" activeCell="C1" sqref="C1"/>
      <selection pane="bottomLeft" activeCell="A7" sqref="A7"/>
      <selection pane="bottomRight" activeCell="M31" sqref="M31"/>
    </sheetView>
  </sheetViews>
  <sheetFormatPr baseColWidth="10" defaultRowHeight="11.25" x14ac:dyDescent="0.2"/>
  <cols>
    <col min="1" max="2" width="12" style="67"/>
    <col min="3" max="3" width="17.5" style="67" bestFit="1" customWidth="1"/>
    <col min="4" max="4" width="49.1640625" style="67" bestFit="1" customWidth="1"/>
    <col min="5" max="16384" width="12" style="67"/>
  </cols>
  <sheetData>
    <row r="1" spans="3:10" ht="26.25" x14ac:dyDescent="0.2">
      <c r="C1" s="99" t="s">
        <v>228</v>
      </c>
      <c r="D1" s="100"/>
      <c r="E1" s="100"/>
      <c r="F1" s="100"/>
      <c r="G1" s="100"/>
      <c r="H1" s="100"/>
      <c r="I1" s="100"/>
      <c r="J1" s="101"/>
    </row>
    <row r="2" spans="3:10" ht="20.25" x14ac:dyDescent="0.2">
      <c r="C2" s="102" t="s">
        <v>637</v>
      </c>
      <c r="D2" s="103"/>
      <c r="E2" s="103"/>
      <c r="F2" s="103"/>
      <c r="G2" s="103"/>
      <c r="H2" s="103"/>
      <c r="I2" s="103"/>
      <c r="J2" s="104"/>
    </row>
    <row r="3" spans="3:10" ht="18" x14ac:dyDescent="0.2">
      <c r="C3" s="105" t="s">
        <v>229</v>
      </c>
      <c r="D3" s="106"/>
      <c r="E3" s="106"/>
      <c r="F3" s="106"/>
      <c r="G3" s="106"/>
      <c r="H3" s="106"/>
      <c r="I3" s="106"/>
      <c r="J3" s="107"/>
    </row>
    <row r="4" spans="3:10" ht="15.75" x14ac:dyDescent="0.2">
      <c r="C4" s="108" t="s">
        <v>672</v>
      </c>
      <c r="D4" s="109"/>
      <c r="E4" s="109"/>
      <c r="F4" s="109"/>
      <c r="G4" s="109"/>
      <c r="H4" s="109"/>
      <c r="I4" s="109"/>
      <c r="J4" s="110"/>
    </row>
    <row r="5" spans="3:10" x14ac:dyDescent="0.2">
      <c r="C5" s="111" t="s">
        <v>1</v>
      </c>
      <c r="D5" s="112"/>
      <c r="E5" s="113" t="s">
        <v>8</v>
      </c>
      <c r="F5" s="113"/>
      <c r="G5" s="113"/>
      <c r="H5" s="113"/>
      <c r="I5" s="113"/>
      <c r="J5" s="113"/>
    </row>
    <row r="6" spans="3:10" x14ac:dyDescent="0.2">
      <c r="C6" s="4" t="s">
        <v>231</v>
      </c>
      <c r="D6" s="4" t="s">
        <v>669</v>
      </c>
      <c r="E6" s="4" t="s">
        <v>651</v>
      </c>
      <c r="F6" s="4" t="s">
        <v>652</v>
      </c>
      <c r="G6" s="4" t="s">
        <v>653</v>
      </c>
      <c r="H6" s="4" t="s">
        <v>9</v>
      </c>
      <c r="I6" s="4" t="s">
        <v>650</v>
      </c>
      <c r="J6" s="4" t="s">
        <v>649</v>
      </c>
    </row>
    <row r="7" spans="3:10" x14ac:dyDescent="0.2">
      <c r="C7" s="31" t="s">
        <v>7</v>
      </c>
      <c r="D7" s="68" t="s">
        <v>0</v>
      </c>
      <c r="E7" s="31"/>
      <c r="F7" s="31"/>
      <c r="G7" s="31"/>
      <c r="H7" s="31" t="s">
        <v>654</v>
      </c>
      <c r="I7" s="31" t="s">
        <v>654</v>
      </c>
      <c r="J7" s="31" t="s">
        <v>654</v>
      </c>
    </row>
    <row r="8" spans="3:10" x14ac:dyDescent="0.2">
      <c r="C8" s="31" t="s">
        <v>52</v>
      </c>
      <c r="D8" s="68" t="s">
        <v>102</v>
      </c>
      <c r="E8" s="31"/>
      <c r="F8" s="31"/>
      <c r="G8" s="31"/>
      <c r="H8" s="31" t="s">
        <v>654</v>
      </c>
      <c r="I8" s="31" t="s">
        <v>654</v>
      </c>
      <c r="J8" s="31" t="s">
        <v>654</v>
      </c>
    </row>
    <row r="9" spans="3:10" x14ac:dyDescent="0.2">
      <c r="C9" s="31" t="s">
        <v>53</v>
      </c>
      <c r="D9" s="68" t="s">
        <v>103</v>
      </c>
      <c r="E9" s="31"/>
      <c r="F9" s="31"/>
      <c r="G9" s="31"/>
      <c r="H9" s="31" t="s">
        <v>654</v>
      </c>
      <c r="I9" s="31" t="s">
        <v>654</v>
      </c>
      <c r="J9" s="31" t="s">
        <v>654</v>
      </c>
    </row>
    <row r="10" spans="3:10" x14ac:dyDescent="0.2">
      <c r="C10" s="31" t="s">
        <v>54</v>
      </c>
      <c r="D10" s="68" t="s">
        <v>104</v>
      </c>
      <c r="E10" s="31"/>
      <c r="F10" s="31"/>
      <c r="G10" s="31"/>
      <c r="H10" s="31" t="s">
        <v>654</v>
      </c>
      <c r="I10" s="31" t="s">
        <v>654</v>
      </c>
      <c r="J10" s="31" t="s">
        <v>654</v>
      </c>
    </row>
    <row r="11" spans="3:10" x14ac:dyDescent="0.2">
      <c r="C11" s="31" t="s">
        <v>55</v>
      </c>
      <c r="D11" s="68" t="s">
        <v>606</v>
      </c>
      <c r="E11" s="31"/>
      <c r="F11" s="31"/>
      <c r="G11" s="31"/>
      <c r="H11" s="31" t="s">
        <v>654</v>
      </c>
      <c r="I11" s="31" t="s">
        <v>654</v>
      </c>
      <c r="J11" s="31" t="s">
        <v>654</v>
      </c>
    </row>
    <row r="12" spans="3:10" x14ac:dyDescent="0.2">
      <c r="C12" s="31" t="s">
        <v>56</v>
      </c>
      <c r="D12" s="68" t="s">
        <v>607</v>
      </c>
      <c r="E12" s="31"/>
      <c r="F12" s="31"/>
      <c r="G12" s="31"/>
      <c r="H12" s="31" t="s">
        <v>654</v>
      </c>
      <c r="I12" s="31" t="s">
        <v>654</v>
      </c>
      <c r="J12" s="31" t="s">
        <v>654</v>
      </c>
    </row>
    <row r="13" spans="3:10" x14ac:dyDescent="0.2">
      <c r="C13" s="31" t="s">
        <v>57</v>
      </c>
      <c r="D13" s="68" t="s">
        <v>114</v>
      </c>
      <c r="E13" s="31"/>
      <c r="F13" s="31"/>
      <c r="G13" s="31"/>
      <c r="H13" s="31" t="s">
        <v>654</v>
      </c>
      <c r="I13" s="31"/>
      <c r="J13" s="31"/>
    </row>
    <row r="14" spans="3:10" x14ac:dyDescent="0.2">
      <c r="C14" s="31" t="s">
        <v>58</v>
      </c>
      <c r="D14" s="68" t="s">
        <v>119</v>
      </c>
      <c r="E14" s="31" t="s">
        <v>654</v>
      </c>
      <c r="F14" s="31"/>
      <c r="G14" s="31"/>
      <c r="H14" s="31" t="s">
        <v>654</v>
      </c>
      <c r="I14" s="31"/>
      <c r="J14" s="31"/>
    </row>
    <row r="15" spans="3:10" x14ac:dyDescent="0.2">
      <c r="C15" s="31" t="s">
        <v>59</v>
      </c>
      <c r="D15" s="68" t="s">
        <v>140</v>
      </c>
      <c r="E15" s="31"/>
      <c r="F15" s="31"/>
      <c r="G15" s="31"/>
      <c r="H15" s="31" t="s">
        <v>654</v>
      </c>
      <c r="I15" s="31" t="s">
        <v>654</v>
      </c>
      <c r="J15" s="31" t="s">
        <v>654</v>
      </c>
    </row>
    <row r="16" spans="3:10" x14ac:dyDescent="0.2">
      <c r="C16" s="31" t="s">
        <v>60</v>
      </c>
      <c r="D16" s="68" t="s">
        <v>155</v>
      </c>
      <c r="E16" s="31"/>
      <c r="F16" s="31"/>
      <c r="G16" s="31"/>
      <c r="H16" s="31" t="s">
        <v>654</v>
      </c>
      <c r="I16" s="31" t="s">
        <v>654</v>
      </c>
      <c r="J16" s="31" t="s">
        <v>654</v>
      </c>
    </row>
    <row r="17" spans="3:10" x14ac:dyDescent="0.2">
      <c r="C17" s="31" t="s">
        <v>61</v>
      </c>
      <c r="D17" s="68" t="s">
        <v>223</v>
      </c>
      <c r="E17" s="31"/>
      <c r="F17" s="31"/>
      <c r="G17" s="31"/>
      <c r="H17" s="31" t="s">
        <v>654</v>
      </c>
      <c r="I17" s="31" t="s">
        <v>654</v>
      </c>
      <c r="J17" s="31"/>
    </row>
    <row r="18" spans="3:10" x14ac:dyDescent="0.2">
      <c r="C18" s="31" t="s">
        <v>232</v>
      </c>
      <c r="D18" s="68" t="s">
        <v>233</v>
      </c>
      <c r="E18" s="31"/>
      <c r="F18" s="31"/>
      <c r="G18" s="31"/>
      <c r="H18" s="31" t="s">
        <v>654</v>
      </c>
      <c r="I18" s="31"/>
      <c r="J18" s="31"/>
    </row>
    <row r="19" spans="3:10" x14ac:dyDescent="0.2">
      <c r="C19" s="31" t="s">
        <v>237</v>
      </c>
      <c r="D19" s="68" t="s">
        <v>238</v>
      </c>
      <c r="E19" s="31"/>
      <c r="F19" s="31"/>
      <c r="G19" s="31"/>
      <c r="H19" s="31" t="s">
        <v>654</v>
      </c>
      <c r="I19" s="31"/>
      <c r="J19" s="31"/>
    </row>
    <row r="20" spans="3:10" x14ac:dyDescent="0.2">
      <c r="C20" s="31" t="s">
        <v>278</v>
      </c>
      <c r="D20" s="68" t="s">
        <v>257</v>
      </c>
      <c r="E20" s="31"/>
      <c r="F20" s="31"/>
      <c r="G20" s="31"/>
      <c r="H20" s="31" t="s">
        <v>654</v>
      </c>
      <c r="I20" s="31"/>
      <c r="J20" s="31"/>
    </row>
    <row r="21" spans="3:10" x14ac:dyDescent="0.2">
      <c r="C21" s="31" t="s">
        <v>279</v>
      </c>
      <c r="D21" s="68" t="s">
        <v>262</v>
      </c>
      <c r="E21" s="31"/>
      <c r="F21" s="31"/>
      <c r="G21" s="31"/>
      <c r="H21" s="31" t="s">
        <v>654</v>
      </c>
      <c r="I21" s="31" t="s">
        <v>654</v>
      </c>
      <c r="J21" s="31" t="s">
        <v>654</v>
      </c>
    </row>
    <row r="22" spans="3:10" x14ac:dyDescent="0.2">
      <c r="C22" s="31" t="s">
        <v>280</v>
      </c>
      <c r="D22" s="68" t="s">
        <v>268</v>
      </c>
      <c r="E22" s="31" t="s">
        <v>654</v>
      </c>
      <c r="F22" s="31"/>
      <c r="G22" s="31" t="s">
        <v>654</v>
      </c>
      <c r="H22" s="31" t="s">
        <v>654</v>
      </c>
      <c r="I22" s="31"/>
      <c r="J22" s="31"/>
    </row>
    <row r="23" spans="3:10" x14ac:dyDescent="0.2">
      <c r="C23" s="31" t="s">
        <v>281</v>
      </c>
      <c r="D23" s="68" t="s">
        <v>271</v>
      </c>
      <c r="E23" s="31" t="s">
        <v>654</v>
      </c>
      <c r="F23" s="31"/>
      <c r="G23" s="31" t="s">
        <v>654</v>
      </c>
      <c r="H23" s="31"/>
      <c r="I23" s="31"/>
      <c r="J23" s="31"/>
    </row>
    <row r="24" spans="3:10" x14ac:dyDescent="0.2">
      <c r="C24" s="31" t="s">
        <v>282</v>
      </c>
      <c r="D24" s="68" t="s">
        <v>621</v>
      </c>
      <c r="E24" s="31"/>
      <c r="F24" s="31"/>
      <c r="G24" s="31"/>
      <c r="H24" s="31" t="s">
        <v>654</v>
      </c>
      <c r="I24" s="31"/>
      <c r="J24" s="31"/>
    </row>
    <row r="25" spans="3:10" x14ac:dyDescent="0.2">
      <c r="C25" s="31" t="s">
        <v>299</v>
      </c>
      <c r="D25" s="68" t="s">
        <v>655</v>
      </c>
      <c r="E25" s="31"/>
      <c r="F25" s="31"/>
      <c r="G25" s="31"/>
      <c r="H25" s="31" t="s">
        <v>654</v>
      </c>
      <c r="I25" s="31"/>
      <c r="J25" s="31"/>
    </row>
    <row r="26" spans="3:10" x14ac:dyDescent="0.2">
      <c r="C26" s="31" t="s">
        <v>307</v>
      </c>
      <c r="D26" s="68" t="s">
        <v>308</v>
      </c>
      <c r="E26" s="31"/>
      <c r="F26" s="31"/>
      <c r="G26" s="31"/>
      <c r="H26" s="31" t="s">
        <v>654</v>
      </c>
      <c r="I26" s="31" t="s">
        <v>654</v>
      </c>
      <c r="J26" s="31" t="s">
        <v>654</v>
      </c>
    </row>
    <row r="27" spans="3:10" x14ac:dyDescent="0.2">
      <c r="C27" s="31" t="s">
        <v>317</v>
      </c>
      <c r="D27" s="68" t="s">
        <v>318</v>
      </c>
      <c r="E27" s="31"/>
      <c r="F27" s="31"/>
      <c r="G27" s="31"/>
      <c r="H27" s="31" t="s">
        <v>654</v>
      </c>
      <c r="I27" s="31"/>
      <c r="J27" s="31"/>
    </row>
    <row r="28" spans="3:10" x14ac:dyDescent="0.2">
      <c r="C28" s="31" t="s">
        <v>323</v>
      </c>
      <c r="D28" s="68" t="s">
        <v>622</v>
      </c>
      <c r="E28" s="31"/>
      <c r="F28" s="31"/>
      <c r="G28" s="31"/>
      <c r="H28" s="31" t="s">
        <v>654</v>
      </c>
      <c r="I28" s="31"/>
      <c r="J28" s="31"/>
    </row>
    <row r="29" spans="3:10" x14ac:dyDescent="0.2">
      <c r="C29" s="31" t="s">
        <v>338</v>
      </c>
      <c r="D29" s="68" t="s">
        <v>334</v>
      </c>
      <c r="E29" s="31"/>
      <c r="F29" s="31"/>
      <c r="G29" s="31"/>
      <c r="H29" s="31" t="s">
        <v>654</v>
      </c>
      <c r="I29" s="31"/>
      <c r="J29" s="31"/>
    </row>
    <row r="30" spans="3:10" x14ac:dyDescent="0.2">
      <c r="C30" s="31" t="s">
        <v>333</v>
      </c>
      <c r="D30" s="68" t="s">
        <v>339</v>
      </c>
      <c r="E30" s="31"/>
      <c r="F30" s="31"/>
      <c r="G30" s="31"/>
      <c r="H30" s="31" t="s">
        <v>654</v>
      </c>
      <c r="I30" s="31" t="s">
        <v>654</v>
      </c>
      <c r="J30" s="31" t="s">
        <v>654</v>
      </c>
    </row>
    <row r="31" spans="3:10" x14ac:dyDescent="0.2">
      <c r="C31" s="31" t="s">
        <v>364</v>
      </c>
      <c r="D31" s="68" t="s">
        <v>365</v>
      </c>
      <c r="E31" s="31"/>
      <c r="F31" s="31"/>
      <c r="G31" s="31"/>
      <c r="H31" s="31" t="s">
        <v>654</v>
      </c>
      <c r="I31" s="31"/>
      <c r="J31" s="31"/>
    </row>
    <row r="32" spans="3:10" x14ac:dyDescent="0.2">
      <c r="C32" s="31" t="s">
        <v>371</v>
      </c>
      <c r="D32" s="68" t="s">
        <v>372</v>
      </c>
      <c r="E32" s="31"/>
      <c r="F32" s="31"/>
      <c r="G32" s="31"/>
      <c r="H32" s="31" t="s">
        <v>654</v>
      </c>
      <c r="I32" s="31" t="s">
        <v>654</v>
      </c>
      <c r="J32" s="31" t="s">
        <v>654</v>
      </c>
    </row>
    <row r="33" spans="3:10" x14ac:dyDescent="0.2">
      <c r="C33" s="31" t="s">
        <v>374</v>
      </c>
      <c r="D33" s="68" t="s">
        <v>375</v>
      </c>
      <c r="E33" s="31"/>
      <c r="F33" s="31"/>
      <c r="G33" s="31"/>
      <c r="H33" s="31" t="s">
        <v>654</v>
      </c>
      <c r="I33" s="31"/>
      <c r="J33" s="31"/>
    </row>
    <row r="34" spans="3:10" x14ac:dyDescent="0.2">
      <c r="C34" s="31" t="s">
        <v>388</v>
      </c>
      <c r="D34" s="68" t="s">
        <v>617</v>
      </c>
      <c r="E34" s="31"/>
      <c r="F34" s="31"/>
      <c r="G34" s="31"/>
      <c r="H34" s="31" t="s">
        <v>654</v>
      </c>
      <c r="I34" s="31"/>
      <c r="J34" s="31"/>
    </row>
    <row r="35" spans="3:10" x14ac:dyDescent="0.2">
      <c r="C35" s="31" t="s">
        <v>393</v>
      </c>
      <c r="D35" s="68" t="s">
        <v>624</v>
      </c>
      <c r="E35" s="31"/>
      <c r="F35" s="31"/>
      <c r="G35" s="31"/>
      <c r="H35" s="31" t="s">
        <v>654</v>
      </c>
      <c r="I35" s="31"/>
      <c r="J35" s="31"/>
    </row>
    <row r="36" spans="3:10" x14ac:dyDescent="0.2">
      <c r="C36" s="31" t="s">
        <v>404</v>
      </c>
      <c r="D36" s="68" t="s">
        <v>623</v>
      </c>
      <c r="E36" s="31"/>
      <c r="F36" s="31"/>
      <c r="G36" s="31"/>
      <c r="H36" s="31" t="s">
        <v>654</v>
      </c>
      <c r="I36" s="31"/>
      <c r="J36" s="31"/>
    </row>
    <row r="37" spans="3:10" x14ac:dyDescent="0.2">
      <c r="C37" s="31" t="s">
        <v>405</v>
      </c>
      <c r="D37" s="68" t="s">
        <v>425</v>
      </c>
      <c r="E37" s="31"/>
      <c r="F37" s="31"/>
      <c r="G37" s="31"/>
      <c r="H37" s="31" t="s">
        <v>654</v>
      </c>
      <c r="I37" s="31"/>
      <c r="J37" s="31"/>
    </row>
    <row r="38" spans="3:10" x14ac:dyDescent="0.2">
      <c r="C38" s="94" t="s">
        <v>656</v>
      </c>
      <c r="D38" s="69" t="s">
        <v>657</v>
      </c>
      <c r="E38" s="31"/>
      <c r="F38" s="31"/>
      <c r="G38" s="31"/>
      <c r="H38" s="31" t="s">
        <v>654</v>
      </c>
      <c r="I38" s="31"/>
      <c r="J38" s="31"/>
    </row>
    <row r="39" spans="3:10" x14ac:dyDescent="0.2">
      <c r="C39" s="95"/>
      <c r="D39" s="68" t="s">
        <v>658</v>
      </c>
      <c r="E39" s="31" t="s">
        <v>654</v>
      </c>
      <c r="F39" s="31"/>
      <c r="G39" s="31"/>
      <c r="H39" s="31"/>
      <c r="I39" s="31"/>
      <c r="J39" s="31"/>
    </row>
    <row r="40" spans="3:10" x14ac:dyDescent="0.2">
      <c r="C40" s="95"/>
      <c r="D40" s="69" t="s">
        <v>659</v>
      </c>
      <c r="E40" s="31"/>
      <c r="F40" s="31" t="s">
        <v>654</v>
      </c>
      <c r="G40" s="31"/>
      <c r="H40" s="31" t="s">
        <v>654</v>
      </c>
      <c r="I40" s="31"/>
      <c r="J40" s="31"/>
    </row>
    <row r="41" spans="3:10" x14ac:dyDescent="0.2">
      <c r="C41" s="95"/>
      <c r="D41" s="68" t="s">
        <v>660</v>
      </c>
      <c r="E41" s="31" t="s">
        <v>654</v>
      </c>
      <c r="F41" s="31"/>
      <c r="G41" s="31"/>
      <c r="H41" s="31"/>
      <c r="I41" s="31"/>
      <c r="J41" s="31"/>
    </row>
    <row r="42" spans="3:10" x14ac:dyDescent="0.2">
      <c r="C42" s="95"/>
      <c r="D42" s="69" t="s">
        <v>661</v>
      </c>
      <c r="E42" s="31"/>
      <c r="F42" s="31"/>
      <c r="G42" s="31"/>
      <c r="H42" s="31" t="s">
        <v>654</v>
      </c>
      <c r="I42" s="31" t="s">
        <v>654</v>
      </c>
      <c r="J42" s="31" t="s">
        <v>654</v>
      </c>
    </row>
    <row r="43" spans="3:10" x14ac:dyDescent="0.2">
      <c r="C43" s="95"/>
      <c r="D43" s="68" t="s">
        <v>662</v>
      </c>
      <c r="E43" s="31"/>
      <c r="F43" s="31"/>
      <c r="G43" s="31"/>
      <c r="H43" s="31" t="s">
        <v>654</v>
      </c>
      <c r="I43" s="31"/>
      <c r="J43" s="31"/>
    </row>
    <row r="44" spans="3:10" x14ac:dyDescent="0.2">
      <c r="C44" s="95"/>
      <c r="D44" s="69" t="s">
        <v>663</v>
      </c>
      <c r="E44" s="31" t="s">
        <v>654</v>
      </c>
      <c r="F44" s="31"/>
      <c r="G44" s="31"/>
      <c r="H44" s="31"/>
      <c r="I44" s="31"/>
      <c r="J44" s="31"/>
    </row>
    <row r="45" spans="3:10" x14ac:dyDescent="0.2">
      <c r="C45" s="95"/>
      <c r="D45" s="68" t="s">
        <v>664</v>
      </c>
      <c r="E45" s="31"/>
      <c r="F45" s="31"/>
      <c r="G45" s="31"/>
      <c r="H45" s="31" t="s">
        <v>654</v>
      </c>
      <c r="I45" s="31"/>
      <c r="J45" s="31"/>
    </row>
    <row r="46" spans="3:10" x14ac:dyDescent="0.2">
      <c r="C46" s="95"/>
      <c r="D46" s="69" t="s">
        <v>665</v>
      </c>
      <c r="E46" s="31" t="s">
        <v>654</v>
      </c>
      <c r="F46" s="31"/>
      <c r="G46" s="31"/>
      <c r="H46" s="31" t="s">
        <v>654</v>
      </c>
      <c r="I46" s="31"/>
      <c r="J46" s="31"/>
    </row>
    <row r="47" spans="3:10" x14ac:dyDescent="0.2">
      <c r="C47" s="95"/>
      <c r="D47" s="68" t="s">
        <v>666</v>
      </c>
      <c r="E47" s="31"/>
      <c r="F47" s="31"/>
      <c r="G47" s="31"/>
      <c r="H47" s="31" t="s">
        <v>654</v>
      </c>
      <c r="I47" s="31"/>
      <c r="J47" s="31"/>
    </row>
    <row r="48" spans="3:10" x14ac:dyDescent="0.2">
      <c r="C48" s="96"/>
      <c r="D48" s="69" t="s">
        <v>667</v>
      </c>
      <c r="E48" s="31"/>
      <c r="F48" s="31"/>
      <c r="G48" s="31"/>
      <c r="H48" s="31" t="s">
        <v>654</v>
      </c>
      <c r="I48" s="31"/>
      <c r="J48" s="31"/>
    </row>
    <row r="49" spans="3:10" x14ac:dyDescent="0.2">
      <c r="C49" s="70"/>
      <c r="D49" s="70"/>
      <c r="E49" s="70"/>
      <c r="F49" s="70"/>
      <c r="G49" s="70"/>
      <c r="H49" s="70"/>
      <c r="I49" s="70"/>
      <c r="J49" s="70"/>
    </row>
    <row r="50" spans="3:10" x14ac:dyDescent="0.2">
      <c r="C50" s="97" t="s">
        <v>668</v>
      </c>
      <c r="D50" s="97"/>
      <c r="E50" s="97"/>
      <c r="F50" s="97"/>
      <c r="G50" s="97"/>
      <c r="H50" s="97"/>
      <c r="I50" s="97"/>
      <c r="J50" s="97"/>
    </row>
    <row r="51" spans="3:10" x14ac:dyDescent="0.2">
      <c r="C51" s="98" t="s">
        <v>671</v>
      </c>
      <c r="D51" s="97"/>
      <c r="E51" s="97"/>
      <c r="F51" s="97"/>
      <c r="G51" s="97"/>
      <c r="H51" s="97"/>
      <c r="I51" s="97"/>
      <c r="J51" s="97"/>
    </row>
  </sheetData>
  <mergeCells count="9">
    <mergeCell ref="C38:C48"/>
    <mergeCell ref="C50:J50"/>
    <mergeCell ref="C51:J51"/>
    <mergeCell ref="C1:J1"/>
    <mergeCell ref="C2:J2"/>
    <mergeCell ref="C3:J3"/>
    <mergeCell ref="C4:J4"/>
    <mergeCell ref="C5:D5"/>
    <mergeCell ref="E5:J5"/>
  </mergeCells>
  <printOptions horizontalCentered="1" verticalCentered="1"/>
  <pageMargins left="0" right="0" top="0" bottom="0" header="0" footer="0"/>
  <pageSetup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dimension ref="B1:E13"/>
  <sheetViews>
    <sheetView showGridLines="0" workbookViewId="0">
      <pane xSplit="1" ySplit="7" topLeftCell="B8" activePane="bottomRight" state="frozen"/>
      <selection pane="topRight" activeCell="B1" sqref="B1"/>
      <selection pane="bottomLeft" activeCell="A8" sqref="A8"/>
      <selection pane="bottomRight" activeCell="D21" sqref="D21"/>
    </sheetView>
  </sheetViews>
  <sheetFormatPr baseColWidth="10" defaultRowHeight="11.25" x14ac:dyDescent="0.2"/>
  <cols>
    <col min="2" max="2" width="3.1640625" style="7" bestFit="1" customWidth="1"/>
    <col min="3" max="3" width="5.1640625" style="1" bestFit="1" customWidth="1"/>
    <col min="4" max="4" width="122.1640625" style="1" customWidth="1"/>
  </cols>
  <sheetData>
    <row r="1" spans="2:5" ht="26.25" x14ac:dyDescent="0.2">
      <c r="B1" s="99" t="s">
        <v>228</v>
      </c>
      <c r="C1" s="100"/>
      <c r="D1" s="100"/>
      <c r="E1" s="101"/>
    </row>
    <row r="2" spans="2:5" ht="20.25" x14ac:dyDescent="0.2">
      <c r="B2" s="102" t="s">
        <v>637</v>
      </c>
      <c r="C2" s="103"/>
      <c r="D2" s="103"/>
      <c r="E2" s="104"/>
    </row>
    <row r="3" spans="2:5" ht="18" x14ac:dyDescent="0.2">
      <c r="B3" s="105" t="s">
        <v>229</v>
      </c>
      <c r="C3" s="106"/>
      <c r="D3" s="106"/>
      <c r="E3" s="107"/>
    </row>
    <row r="4" spans="2:5" ht="26.25" x14ac:dyDescent="0.2">
      <c r="B4" s="184" t="s">
        <v>559</v>
      </c>
      <c r="C4" s="185"/>
      <c r="D4" s="185"/>
      <c r="E4" s="186"/>
    </row>
    <row r="5" spans="2:5" ht="15.75" x14ac:dyDescent="0.2">
      <c r="B5" s="187" t="s">
        <v>560</v>
      </c>
      <c r="C5" s="188"/>
      <c r="D5" s="188"/>
      <c r="E5" s="189"/>
    </row>
    <row r="6" spans="2:5" ht="15.75" x14ac:dyDescent="0.2">
      <c r="B6" s="187" t="s">
        <v>647</v>
      </c>
      <c r="C6" s="188"/>
      <c r="D6" s="188"/>
      <c r="E6" s="189"/>
    </row>
    <row r="7" spans="2:5" ht="15.75" x14ac:dyDescent="0.2">
      <c r="B7" s="182" t="s">
        <v>645</v>
      </c>
      <c r="C7" s="183"/>
      <c r="D7" s="183"/>
      <c r="E7" s="66"/>
    </row>
    <row r="8" spans="2:5" x14ac:dyDescent="0.2">
      <c r="B8" s="179">
        <v>1</v>
      </c>
      <c r="C8" s="180" t="s">
        <v>563</v>
      </c>
      <c r="D8" s="181"/>
      <c r="E8" s="181"/>
    </row>
    <row r="9" spans="2:5" x14ac:dyDescent="0.2">
      <c r="B9" s="178"/>
      <c r="C9" s="155"/>
      <c r="D9" s="155"/>
      <c r="E9" s="155"/>
    </row>
    <row r="10" spans="2:5" x14ac:dyDescent="0.2">
      <c r="B10" s="177">
        <v>2</v>
      </c>
      <c r="C10" s="175" t="s">
        <v>564</v>
      </c>
      <c r="D10" s="176"/>
      <c r="E10" s="176"/>
    </row>
    <row r="11" spans="2:5" x14ac:dyDescent="0.2">
      <c r="B11" s="178"/>
      <c r="C11" s="64"/>
      <c r="D11" s="123" t="s">
        <v>565</v>
      </c>
      <c r="E11" s="123"/>
    </row>
    <row r="12" spans="2:5" x14ac:dyDescent="0.2">
      <c r="B12" s="178"/>
      <c r="C12" s="64"/>
      <c r="D12" s="123" t="s">
        <v>566</v>
      </c>
      <c r="E12" s="123"/>
    </row>
    <row r="13" spans="2:5" x14ac:dyDescent="0.2">
      <c r="B13" s="178"/>
      <c r="C13" s="64"/>
      <c r="D13" s="123" t="s">
        <v>567</v>
      </c>
      <c r="E13" s="123"/>
    </row>
  </sheetData>
  <mergeCells count="15">
    <mergeCell ref="B1:E1"/>
    <mergeCell ref="B2:E2"/>
    <mergeCell ref="B3:E3"/>
    <mergeCell ref="B4:E4"/>
    <mergeCell ref="D11:E11"/>
    <mergeCell ref="D12:E12"/>
    <mergeCell ref="D13:E13"/>
    <mergeCell ref="B5:E5"/>
    <mergeCell ref="B6:E6"/>
    <mergeCell ref="C8:E8"/>
    <mergeCell ref="C9:E9"/>
    <mergeCell ref="C10:E10"/>
    <mergeCell ref="B10:B13"/>
    <mergeCell ref="B8:B9"/>
    <mergeCell ref="B7:D7"/>
  </mergeCells>
  <pageMargins left="0.7" right="0.7" top="0.75" bottom="0.75" header="0.3" footer="0.3"/>
  <pageSetup orientation="portrait" verticalDpi="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dimension ref="B1:E25"/>
  <sheetViews>
    <sheetView showGridLines="0" workbookViewId="0">
      <pane xSplit="1" ySplit="7" topLeftCell="B8" activePane="bottomRight" state="frozen"/>
      <selection pane="topRight" activeCell="B1" sqref="B1"/>
      <selection pane="bottomLeft" activeCell="A8" sqref="A8"/>
      <selection pane="bottomRight" activeCell="G12" sqref="G12"/>
    </sheetView>
  </sheetViews>
  <sheetFormatPr baseColWidth="10" defaultRowHeight="11.25" x14ac:dyDescent="0.2"/>
  <cols>
    <col min="2" max="2" width="2.1640625" style="7" bestFit="1" customWidth="1"/>
    <col min="3" max="3" width="5.1640625" style="1" bestFit="1" customWidth="1"/>
    <col min="4" max="4" width="123.83203125" style="1" customWidth="1"/>
  </cols>
  <sheetData>
    <row r="1" spans="2:5" ht="26.25" x14ac:dyDescent="0.2">
      <c r="B1" s="99" t="s">
        <v>228</v>
      </c>
      <c r="C1" s="100"/>
      <c r="D1" s="100"/>
      <c r="E1" s="101"/>
    </row>
    <row r="2" spans="2:5" ht="20.25" x14ac:dyDescent="0.2">
      <c r="B2" s="102" t="s">
        <v>637</v>
      </c>
      <c r="C2" s="103"/>
      <c r="D2" s="103"/>
      <c r="E2" s="104"/>
    </row>
    <row r="3" spans="2:5" ht="18" x14ac:dyDescent="0.2">
      <c r="B3" s="105" t="s">
        <v>229</v>
      </c>
      <c r="C3" s="106"/>
      <c r="D3" s="106"/>
      <c r="E3" s="107"/>
    </row>
    <row r="4" spans="2:5" ht="26.25" x14ac:dyDescent="0.2">
      <c r="B4" s="184" t="s">
        <v>539</v>
      </c>
      <c r="C4" s="185"/>
      <c r="D4" s="185"/>
      <c r="E4" s="186"/>
    </row>
    <row r="5" spans="2:5" ht="15.75" x14ac:dyDescent="0.2">
      <c r="B5" s="187" t="s">
        <v>540</v>
      </c>
      <c r="C5" s="188"/>
      <c r="D5" s="188"/>
      <c r="E5" s="189"/>
    </row>
    <row r="6" spans="2:5" ht="15.75" x14ac:dyDescent="0.2">
      <c r="B6" s="187" t="s">
        <v>179</v>
      </c>
      <c r="C6" s="188"/>
      <c r="D6" s="188"/>
      <c r="E6" s="189"/>
    </row>
    <row r="7" spans="2:5" ht="15.75" x14ac:dyDescent="0.2">
      <c r="B7" s="182" t="s">
        <v>645</v>
      </c>
      <c r="C7" s="183"/>
      <c r="D7" s="183"/>
      <c r="E7" s="66"/>
    </row>
    <row r="8" spans="2:5" x14ac:dyDescent="0.2">
      <c r="B8" s="179">
        <v>1</v>
      </c>
      <c r="C8" s="180" t="s">
        <v>627</v>
      </c>
      <c r="D8" s="181"/>
      <c r="E8" s="181"/>
    </row>
    <row r="9" spans="2:5" x14ac:dyDescent="0.2">
      <c r="B9" s="178"/>
      <c r="C9" s="64"/>
      <c r="D9" s="123" t="s">
        <v>541</v>
      </c>
      <c r="E9" s="123"/>
    </row>
    <row r="10" spans="2:5" x14ac:dyDescent="0.2">
      <c r="B10" s="178"/>
      <c r="C10" s="64"/>
      <c r="D10" s="123" t="s">
        <v>542</v>
      </c>
      <c r="E10" s="123"/>
    </row>
    <row r="11" spans="2:5" x14ac:dyDescent="0.2">
      <c r="B11" s="178"/>
      <c r="C11" s="64"/>
      <c r="D11" s="123" t="s">
        <v>543</v>
      </c>
      <c r="E11" s="123"/>
    </row>
    <row r="12" spans="2:5" x14ac:dyDescent="0.2">
      <c r="B12" s="178"/>
      <c r="C12" s="64"/>
      <c r="D12" s="123" t="s">
        <v>544</v>
      </c>
      <c r="E12" s="123"/>
    </row>
    <row r="13" spans="2:5" x14ac:dyDescent="0.2">
      <c r="B13" s="177">
        <v>2</v>
      </c>
      <c r="C13" s="175" t="s">
        <v>545</v>
      </c>
      <c r="D13" s="176"/>
      <c r="E13" s="176"/>
    </row>
    <row r="14" spans="2:5" x14ac:dyDescent="0.2">
      <c r="B14" s="178"/>
      <c r="C14" s="64"/>
      <c r="D14" s="123" t="s">
        <v>546</v>
      </c>
      <c r="E14" s="123"/>
    </row>
    <row r="15" spans="2:5" x14ac:dyDescent="0.2">
      <c r="B15" s="178"/>
      <c r="C15" s="64"/>
      <c r="D15" s="123" t="s">
        <v>195</v>
      </c>
      <c r="E15" s="123"/>
    </row>
    <row r="16" spans="2:5" x14ac:dyDescent="0.2">
      <c r="B16" s="178"/>
      <c r="C16" s="64"/>
      <c r="D16" s="123" t="s">
        <v>196</v>
      </c>
      <c r="E16" s="123"/>
    </row>
    <row r="17" spans="2:5" x14ac:dyDescent="0.2">
      <c r="B17" s="178"/>
      <c r="C17" s="64"/>
      <c r="D17" s="123" t="s">
        <v>544</v>
      </c>
      <c r="E17" s="123"/>
    </row>
    <row r="18" spans="2:5" x14ac:dyDescent="0.2">
      <c r="B18" s="177">
        <v>3</v>
      </c>
      <c r="C18" s="175" t="s">
        <v>547</v>
      </c>
      <c r="D18" s="176"/>
      <c r="E18" s="176"/>
    </row>
    <row r="19" spans="2:5" x14ac:dyDescent="0.2">
      <c r="B19" s="178"/>
      <c r="C19" s="64"/>
      <c r="D19" s="123" t="s">
        <v>548</v>
      </c>
      <c r="E19" s="123"/>
    </row>
    <row r="20" spans="2:5" x14ac:dyDescent="0.2">
      <c r="B20" s="178"/>
      <c r="C20" s="64"/>
      <c r="D20" s="123" t="s">
        <v>549</v>
      </c>
      <c r="E20" s="123"/>
    </row>
    <row r="21" spans="2:5" x14ac:dyDescent="0.2">
      <c r="B21" s="178"/>
      <c r="C21" s="64"/>
      <c r="D21" s="123" t="s">
        <v>202</v>
      </c>
      <c r="E21" s="123"/>
    </row>
    <row r="22" spans="2:5" x14ac:dyDescent="0.2">
      <c r="B22" s="178"/>
      <c r="C22" s="64"/>
      <c r="D22" s="123" t="s">
        <v>200</v>
      </c>
      <c r="E22" s="123"/>
    </row>
    <row r="23" spans="2:5" x14ac:dyDescent="0.2">
      <c r="B23" s="178"/>
      <c r="C23" s="64"/>
      <c r="D23" s="123" t="s">
        <v>203</v>
      </c>
      <c r="E23" s="123"/>
    </row>
    <row r="24" spans="2:5" x14ac:dyDescent="0.2">
      <c r="B24" s="178"/>
      <c r="C24" s="64"/>
      <c r="D24" s="123" t="s">
        <v>201</v>
      </c>
      <c r="E24" s="123"/>
    </row>
    <row r="25" spans="2:5" x14ac:dyDescent="0.2">
      <c r="B25" s="178"/>
      <c r="C25" s="64"/>
      <c r="D25" s="123" t="s">
        <v>204</v>
      </c>
      <c r="E25" s="123"/>
    </row>
  </sheetData>
  <mergeCells count="28">
    <mergeCell ref="B18:B25"/>
    <mergeCell ref="B8:B12"/>
    <mergeCell ref="B13:B17"/>
    <mergeCell ref="B7:D7"/>
    <mergeCell ref="B1:E1"/>
    <mergeCell ref="B2:E2"/>
    <mergeCell ref="B3:E3"/>
    <mergeCell ref="B4:E4"/>
    <mergeCell ref="B5:E5"/>
    <mergeCell ref="B6:E6"/>
    <mergeCell ref="C8:E8"/>
    <mergeCell ref="D9:E9"/>
    <mergeCell ref="D10:E10"/>
    <mergeCell ref="D11:E11"/>
    <mergeCell ref="D12:E12"/>
    <mergeCell ref="C13:E13"/>
    <mergeCell ref="D14:E14"/>
    <mergeCell ref="D15:E15"/>
    <mergeCell ref="D16:E16"/>
    <mergeCell ref="D17:E17"/>
    <mergeCell ref="C18:E18"/>
    <mergeCell ref="D19:E19"/>
    <mergeCell ref="D25:E25"/>
    <mergeCell ref="D20:E20"/>
    <mergeCell ref="D21:E21"/>
    <mergeCell ref="D22:E22"/>
    <mergeCell ref="D23:E23"/>
    <mergeCell ref="D24:E24"/>
  </mergeCells>
  <pageMargins left="0.7" right="0.7" top="0.75" bottom="0.75" header="0.3" footer="0.3"/>
  <pageSetup orientation="portrait" verticalDpi="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dimension ref="B1:F57"/>
  <sheetViews>
    <sheetView showGridLines="0" workbookViewId="0">
      <pane xSplit="1" ySplit="7" topLeftCell="B8" activePane="bottomRight" state="frozen"/>
      <selection pane="topRight" activeCell="B1" sqref="B1"/>
      <selection pane="bottomLeft" activeCell="A8" sqref="A8"/>
      <selection pane="bottomRight" activeCell="H29" sqref="H29"/>
    </sheetView>
  </sheetViews>
  <sheetFormatPr baseColWidth="10" defaultRowHeight="11.25" x14ac:dyDescent="0.2"/>
  <cols>
    <col min="2" max="2" width="2.1640625" style="7" bestFit="1" customWidth="1"/>
    <col min="3" max="3" width="2.83203125" style="1" bestFit="1" customWidth="1"/>
    <col min="4" max="4" width="2.83203125" style="1" customWidth="1"/>
    <col min="5" max="5" width="114.5" style="1" customWidth="1"/>
  </cols>
  <sheetData>
    <row r="1" spans="2:6" ht="26.25" x14ac:dyDescent="0.2">
      <c r="B1" s="99" t="s">
        <v>228</v>
      </c>
      <c r="C1" s="100"/>
      <c r="D1" s="100"/>
      <c r="E1" s="100"/>
      <c r="F1" s="101"/>
    </row>
    <row r="2" spans="2:6" ht="20.25" x14ac:dyDescent="0.2">
      <c r="B2" s="102" t="s">
        <v>637</v>
      </c>
      <c r="C2" s="103"/>
      <c r="D2" s="103"/>
      <c r="E2" s="103"/>
      <c r="F2" s="104"/>
    </row>
    <row r="3" spans="2:6" ht="18" x14ac:dyDescent="0.2">
      <c r="B3" s="105" t="s">
        <v>229</v>
      </c>
      <c r="C3" s="106"/>
      <c r="D3" s="106"/>
      <c r="E3" s="106"/>
      <c r="F3" s="107"/>
    </row>
    <row r="4" spans="2:6" ht="26.25" x14ac:dyDescent="0.2">
      <c r="B4" s="184" t="s">
        <v>23</v>
      </c>
      <c r="C4" s="185"/>
      <c r="D4" s="185"/>
      <c r="E4" s="185"/>
      <c r="F4" s="186"/>
    </row>
    <row r="5" spans="2:6" ht="15.75" x14ac:dyDescent="0.2">
      <c r="B5" s="187" t="s">
        <v>36</v>
      </c>
      <c r="C5" s="188"/>
      <c r="D5" s="188"/>
      <c r="E5" s="188"/>
      <c r="F5" s="189"/>
    </row>
    <row r="6" spans="2:6" ht="15.75" x14ac:dyDescent="0.2">
      <c r="B6" s="195" t="s">
        <v>646</v>
      </c>
      <c r="C6" s="196"/>
      <c r="D6" s="196"/>
      <c r="E6" s="196"/>
      <c r="F6" s="66"/>
    </row>
    <row r="7" spans="2:6" ht="15.75" x14ac:dyDescent="0.2">
      <c r="B7" s="182" t="s">
        <v>645</v>
      </c>
      <c r="C7" s="183"/>
      <c r="D7" s="183"/>
      <c r="E7" s="183"/>
      <c r="F7" s="66"/>
    </row>
    <row r="8" spans="2:6" x14ac:dyDescent="0.2">
      <c r="B8" s="179">
        <v>1</v>
      </c>
      <c r="C8" s="206" t="s">
        <v>24</v>
      </c>
      <c r="D8" s="207"/>
      <c r="E8" s="207"/>
      <c r="F8" s="207"/>
    </row>
    <row r="9" spans="2:6" x14ac:dyDescent="0.2">
      <c r="B9" s="178"/>
      <c r="C9" s="64"/>
      <c r="D9" s="205" t="s">
        <v>25</v>
      </c>
      <c r="E9" s="205"/>
      <c r="F9" s="205"/>
    </row>
    <row r="10" spans="2:6" x14ac:dyDescent="0.2">
      <c r="B10" s="178"/>
      <c r="C10" s="64"/>
      <c r="D10" s="205" t="s">
        <v>26</v>
      </c>
      <c r="E10" s="205"/>
      <c r="F10" s="205"/>
    </row>
    <row r="11" spans="2:6" x14ac:dyDescent="0.2">
      <c r="B11" s="177">
        <v>2</v>
      </c>
      <c r="C11" s="208" t="s">
        <v>27</v>
      </c>
      <c r="D11" s="209"/>
      <c r="E11" s="209"/>
      <c r="F11" s="209"/>
    </row>
    <row r="12" spans="2:6" x14ac:dyDescent="0.2">
      <c r="B12" s="178"/>
      <c r="C12" s="9"/>
      <c r="D12" s="205" t="s">
        <v>25</v>
      </c>
      <c r="E12" s="205"/>
      <c r="F12" s="205"/>
    </row>
    <row r="13" spans="2:6" x14ac:dyDescent="0.2">
      <c r="B13" s="178"/>
      <c r="C13" s="9"/>
      <c r="D13" s="205" t="s">
        <v>26</v>
      </c>
      <c r="E13" s="205"/>
      <c r="F13" s="205"/>
    </row>
    <row r="14" spans="2:6" x14ac:dyDescent="0.2">
      <c r="B14" s="177">
        <v>3</v>
      </c>
      <c r="C14" s="208" t="s">
        <v>28</v>
      </c>
      <c r="D14" s="209"/>
      <c r="E14" s="209"/>
      <c r="F14" s="209"/>
    </row>
    <row r="15" spans="2:6" x14ac:dyDescent="0.2">
      <c r="B15" s="178"/>
      <c r="C15" s="178" t="s">
        <v>20</v>
      </c>
      <c r="D15" s="9"/>
      <c r="E15" s="205" t="s">
        <v>29</v>
      </c>
      <c r="F15" s="205"/>
    </row>
    <row r="16" spans="2:6" x14ac:dyDescent="0.2">
      <c r="B16" s="178"/>
      <c r="C16" s="178"/>
      <c r="D16" s="9"/>
      <c r="E16" s="205" t="s">
        <v>30</v>
      </c>
      <c r="F16" s="205"/>
    </row>
    <row r="17" spans="2:6" x14ac:dyDescent="0.2">
      <c r="B17" s="178"/>
      <c r="C17" s="178"/>
      <c r="D17" s="9"/>
      <c r="E17" s="205" t="s">
        <v>31</v>
      </c>
      <c r="F17" s="205"/>
    </row>
    <row r="18" spans="2:6" x14ac:dyDescent="0.2">
      <c r="B18" s="178"/>
      <c r="C18" s="178"/>
      <c r="D18" s="9"/>
      <c r="E18" s="205" t="s">
        <v>32</v>
      </c>
      <c r="F18" s="205"/>
    </row>
    <row r="19" spans="2:6" x14ac:dyDescent="0.2">
      <c r="B19" s="178"/>
      <c r="C19" s="178"/>
      <c r="D19" s="9"/>
      <c r="E19" s="205" t="s">
        <v>33</v>
      </c>
      <c r="F19" s="205"/>
    </row>
    <row r="20" spans="2:6" x14ac:dyDescent="0.2">
      <c r="B20" s="178"/>
      <c r="C20" s="178"/>
      <c r="D20" s="9"/>
      <c r="E20" s="205" t="s">
        <v>34</v>
      </c>
      <c r="F20" s="205"/>
    </row>
    <row r="21" spans="2:6" x14ac:dyDescent="0.2">
      <c r="B21" s="178"/>
      <c r="C21" s="178" t="s">
        <v>21</v>
      </c>
      <c r="D21" s="9"/>
      <c r="E21" s="205" t="s">
        <v>35</v>
      </c>
      <c r="F21" s="205"/>
    </row>
    <row r="22" spans="2:6" x14ac:dyDescent="0.2">
      <c r="B22" s="178"/>
      <c r="C22" s="178"/>
      <c r="D22" s="9"/>
      <c r="E22" s="205" t="s">
        <v>474</v>
      </c>
      <c r="F22" s="205"/>
    </row>
    <row r="23" spans="2:6" x14ac:dyDescent="0.2">
      <c r="B23" s="178"/>
      <c r="C23" s="178"/>
      <c r="D23" s="9"/>
      <c r="E23" s="205" t="s">
        <v>31</v>
      </c>
      <c r="F23" s="205"/>
    </row>
    <row r="24" spans="2:6" x14ac:dyDescent="0.2">
      <c r="B24" s="178"/>
      <c r="C24" s="178"/>
      <c r="D24" s="9"/>
      <c r="E24" s="205" t="s">
        <v>32</v>
      </c>
      <c r="F24" s="205"/>
    </row>
    <row r="25" spans="2:6" x14ac:dyDescent="0.2">
      <c r="B25" s="178"/>
      <c r="C25" s="178"/>
      <c r="D25" s="9"/>
      <c r="E25" s="205" t="s">
        <v>33</v>
      </c>
      <c r="F25" s="205"/>
    </row>
    <row r="26" spans="2:6" x14ac:dyDescent="0.2">
      <c r="B26" s="178"/>
      <c r="C26" s="178"/>
      <c r="D26" s="9"/>
      <c r="E26" s="205" t="s">
        <v>34</v>
      </c>
      <c r="F26" s="205"/>
    </row>
    <row r="27" spans="2:6" x14ac:dyDescent="0.2">
      <c r="B27" s="178"/>
      <c r="C27" s="178" t="s">
        <v>22</v>
      </c>
      <c r="D27" s="9"/>
      <c r="E27" s="205" t="s">
        <v>37</v>
      </c>
      <c r="F27" s="205"/>
    </row>
    <row r="28" spans="2:6" x14ac:dyDescent="0.2">
      <c r="B28" s="178"/>
      <c r="C28" s="178"/>
      <c r="D28" s="9"/>
      <c r="E28" s="205" t="s">
        <v>30</v>
      </c>
      <c r="F28" s="205"/>
    </row>
    <row r="29" spans="2:6" x14ac:dyDescent="0.2">
      <c r="B29" s="178"/>
      <c r="C29" s="178"/>
      <c r="D29" s="9"/>
      <c r="E29" s="205" t="s">
        <v>31</v>
      </c>
      <c r="F29" s="205"/>
    </row>
    <row r="30" spans="2:6" x14ac:dyDescent="0.2">
      <c r="B30" s="178"/>
      <c r="C30" s="178"/>
      <c r="D30" s="9"/>
      <c r="E30" s="205" t="s">
        <v>32</v>
      </c>
      <c r="F30" s="205"/>
    </row>
    <row r="31" spans="2:6" x14ac:dyDescent="0.2">
      <c r="B31" s="178"/>
      <c r="C31" s="178"/>
      <c r="D31" s="9"/>
      <c r="E31" s="205" t="s">
        <v>33</v>
      </c>
      <c r="F31" s="205"/>
    </row>
    <row r="32" spans="2:6" x14ac:dyDescent="0.2">
      <c r="B32" s="178"/>
      <c r="C32" s="178"/>
      <c r="D32" s="9"/>
      <c r="E32" s="205" t="s">
        <v>34</v>
      </c>
      <c r="F32" s="205"/>
    </row>
    <row r="33" spans="2:6" x14ac:dyDescent="0.2">
      <c r="B33" s="178"/>
      <c r="C33" s="178" t="s">
        <v>38</v>
      </c>
      <c r="D33" s="9"/>
      <c r="E33" s="205" t="s">
        <v>39</v>
      </c>
      <c r="F33" s="205"/>
    </row>
    <row r="34" spans="2:6" x14ac:dyDescent="0.2">
      <c r="B34" s="178"/>
      <c r="C34" s="178"/>
      <c r="D34" s="9"/>
      <c r="E34" s="205" t="s">
        <v>30</v>
      </c>
      <c r="F34" s="205"/>
    </row>
    <row r="35" spans="2:6" x14ac:dyDescent="0.2">
      <c r="B35" s="178"/>
      <c r="C35" s="178"/>
      <c r="D35" s="9"/>
      <c r="E35" s="205" t="s">
        <v>31</v>
      </c>
      <c r="F35" s="205"/>
    </row>
    <row r="36" spans="2:6" x14ac:dyDescent="0.2">
      <c r="B36" s="178"/>
      <c r="C36" s="178"/>
      <c r="D36" s="9"/>
      <c r="E36" s="205" t="s">
        <v>32</v>
      </c>
      <c r="F36" s="205"/>
    </row>
    <row r="37" spans="2:6" x14ac:dyDescent="0.2">
      <c r="B37" s="178"/>
      <c r="C37" s="178"/>
      <c r="D37" s="9"/>
      <c r="E37" s="205" t="s">
        <v>33</v>
      </c>
      <c r="F37" s="205"/>
    </row>
    <row r="38" spans="2:6" x14ac:dyDescent="0.2">
      <c r="B38" s="178"/>
      <c r="C38" s="178"/>
      <c r="D38" s="9"/>
      <c r="E38" s="205" t="s">
        <v>34</v>
      </c>
      <c r="F38" s="205"/>
    </row>
    <row r="39" spans="2:6" x14ac:dyDescent="0.2">
      <c r="B39" s="178"/>
      <c r="C39" s="178" t="s">
        <v>40</v>
      </c>
      <c r="D39" s="9"/>
      <c r="E39" s="205" t="s">
        <v>41</v>
      </c>
      <c r="F39" s="205"/>
    </row>
    <row r="40" spans="2:6" x14ac:dyDescent="0.2">
      <c r="B40" s="178"/>
      <c r="C40" s="178"/>
      <c r="D40" s="9"/>
      <c r="E40" s="205" t="s">
        <v>30</v>
      </c>
      <c r="F40" s="205"/>
    </row>
    <row r="41" spans="2:6" x14ac:dyDescent="0.2">
      <c r="B41" s="178"/>
      <c r="C41" s="178"/>
      <c r="D41" s="9"/>
      <c r="E41" s="205" t="s">
        <v>31</v>
      </c>
      <c r="F41" s="205"/>
    </row>
    <row r="42" spans="2:6" x14ac:dyDescent="0.2">
      <c r="B42" s="178"/>
      <c r="C42" s="178"/>
      <c r="D42" s="9"/>
      <c r="E42" s="205" t="s">
        <v>32</v>
      </c>
      <c r="F42" s="205"/>
    </row>
    <row r="43" spans="2:6" x14ac:dyDescent="0.2">
      <c r="B43" s="178"/>
      <c r="C43" s="178"/>
      <c r="D43" s="9"/>
      <c r="E43" s="205" t="s">
        <v>33</v>
      </c>
      <c r="F43" s="205"/>
    </row>
    <row r="44" spans="2:6" x14ac:dyDescent="0.2">
      <c r="B44" s="178"/>
      <c r="C44" s="178"/>
      <c r="D44" s="9"/>
      <c r="E44" s="205" t="s">
        <v>34</v>
      </c>
      <c r="F44" s="205"/>
    </row>
    <row r="45" spans="2:6" x14ac:dyDescent="0.2">
      <c r="B45" s="177">
        <v>4</v>
      </c>
      <c r="C45" s="208" t="s">
        <v>42</v>
      </c>
      <c r="D45" s="209"/>
      <c r="E45" s="209"/>
      <c r="F45" s="209"/>
    </row>
    <row r="46" spans="2:6" x14ac:dyDescent="0.2">
      <c r="B46" s="178"/>
      <c r="C46" s="8"/>
      <c r="D46" s="205" t="s">
        <v>43</v>
      </c>
      <c r="E46" s="205"/>
      <c r="F46" s="205"/>
    </row>
    <row r="47" spans="2:6" x14ac:dyDescent="0.2">
      <c r="B47" s="178"/>
      <c r="C47" s="8"/>
      <c r="D47" s="205" t="s">
        <v>44</v>
      </c>
      <c r="E47" s="205"/>
      <c r="F47" s="205"/>
    </row>
    <row r="48" spans="2:6" x14ac:dyDescent="0.2">
      <c r="B48" s="178"/>
      <c r="C48" s="8"/>
      <c r="D48" s="205" t="s">
        <v>45</v>
      </c>
      <c r="E48" s="205"/>
      <c r="F48" s="205"/>
    </row>
    <row r="49" spans="2:6" x14ac:dyDescent="0.2">
      <c r="B49" s="178"/>
      <c r="C49" s="8"/>
      <c r="D49" s="205" t="s">
        <v>34</v>
      </c>
      <c r="E49" s="205"/>
      <c r="F49" s="205"/>
    </row>
    <row r="50" spans="2:6" x14ac:dyDescent="0.2">
      <c r="B50" s="177">
        <v>5</v>
      </c>
      <c r="C50" s="208" t="s">
        <v>46</v>
      </c>
      <c r="D50" s="209"/>
      <c r="E50" s="209"/>
      <c r="F50" s="209"/>
    </row>
    <row r="51" spans="2:6" x14ac:dyDescent="0.2">
      <c r="B51" s="178"/>
      <c r="C51" s="8"/>
      <c r="D51" s="205" t="s">
        <v>43</v>
      </c>
      <c r="E51" s="205"/>
      <c r="F51" s="205"/>
    </row>
    <row r="52" spans="2:6" x14ac:dyDescent="0.2">
      <c r="B52" s="178"/>
      <c r="C52" s="8"/>
      <c r="D52" s="205" t="s">
        <v>44</v>
      </c>
      <c r="E52" s="205"/>
      <c r="F52" s="205"/>
    </row>
    <row r="53" spans="2:6" x14ac:dyDescent="0.2">
      <c r="B53" s="178"/>
      <c r="C53" s="8"/>
      <c r="D53" s="205" t="s">
        <v>45</v>
      </c>
      <c r="E53" s="205"/>
      <c r="F53" s="205"/>
    </row>
    <row r="54" spans="2:6" x14ac:dyDescent="0.2">
      <c r="B54" s="178"/>
      <c r="C54" s="8"/>
      <c r="D54" s="205" t="s">
        <v>34</v>
      </c>
      <c r="E54" s="205"/>
      <c r="F54" s="205"/>
    </row>
    <row r="55" spans="2:6" x14ac:dyDescent="0.2">
      <c r="B55" s="177">
        <v>6</v>
      </c>
      <c r="C55" s="208" t="s">
        <v>47</v>
      </c>
      <c r="D55" s="209"/>
      <c r="E55" s="209"/>
      <c r="F55" s="209"/>
    </row>
    <row r="56" spans="2:6" x14ac:dyDescent="0.2">
      <c r="B56" s="178"/>
      <c r="C56" s="8"/>
      <c r="D56" s="205" t="s">
        <v>25</v>
      </c>
      <c r="E56" s="205"/>
      <c r="F56" s="205"/>
    </row>
    <row r="57" spans="2:6" x14ac:dyDescent="0.2">
      <c r="B57" s="178"/>
      <c r="C57" s="8"/>
      <c r="D57" s="205" t="s">
        <v>26</v>
      </c>
      <c r="E57" s="205"/>
      <c r="F57" s="205"/>
    </row>
  </sheetData>
  <mergeCells count="68">
    <mergeCell ref="B6:E6"/>
    <mergeCell ref="B7:E7"/>
    <mergeCell ref="B1:F1"/>
    <mergeCell ref="B2:F2"/>
    <mergeCell ref="B3:F3"/>
    <mergeCell ref="B4:F4"/>
    <mergeCell ref="B5:F5"/>
    <mergeCell ref="B50:B54"/>
    <mergeCell ref="B55:B57"/>
    <mergeCell ref="D53:F53"/>
    <mergeCell ref="D54:F54"/>
    <mergeCell ref="C55:F55"/>
    <mergeCell ref="D56:F56"/>
    <mergeCell ref="D57:F57"/>
    <mergeCell ref="C50:F50"/>
    <mergeCell ref="D51:F51"/>
    <mergeCell ref="D52:F52"/>
    <mergeCell ref="B45:B49"/>
    <mergeCell ref="C27:C32"/>
    <mergeCell ref="C21:C26"/>
    <mergeCell ref="C33:C38"/>
    <mergeCell ref="C39:C44"/>
    <mergeCell ref="C45:F45"/>
    <mergeCell ref="D46:F46"/>
    <mergeCell ref="D47:F47"/>
    <mergeCell ref="D48:F48"/>
    <mergeCell ref="D49:F49"/>
    <mergeCell ref="E25:F25"/>
    <mergeCell ref="E26:F26"/>
    <mergeCell ref="E27:F27"/>
    <mergeCell ref="E28:F28"/>
    <mergeCell ref="E29:F29"/>
    <mergeCell ref="E30:F30"/>
    <mergeCell ref="C15:C20"/>
    <mergeCell ref="B8:B10"/>
    <mergeCell ref="B11:B13"/>
    <mergeCell ref="B14:B44"/>
    <mergeCell ref="C8:F8"/>
    <mergeCell ref="D9:F9"/>
    <mergeCell ref="D10:F10"/>
    <mergeCell ref="C11:F11"/>
    <mergeCell ref="D12:F12"/>
    <mergeCell ref="D13:F13"/>
    <mergeCell ref="C14:F14"/>
    <mergeCell ref="E15:F15"/>
    <mergeCell ref="E16:F16"/>
    <mergeCell ref="E17:F17"/>
    <mergeCell ref="E18:F18"/>
    <mergeCell ref="E19:F19"/>
    <mergeCell ref="E20:F20"/>
    <mergeCell ref="E21:F21"/>
    <mergeCell ref="E22:F22"/>
    <mergeCell ref="E23:F23"/>
    <mergeCell ref="E24:F24"/>
    <mergeCell ref="E31:F31"/>
    <mergeCell ref="E32:F32"/>
    <mergeCell ref="E33:F33"/>
    <mergeCell ref="E34:F34"/>
    <mergeCell ref="E35:F35"/>
    <mergeCell ref="E41:F41"/>
    <mergeCell ref="E42:F42"/>
    <mergeCell ref="E43:F43"/>
    <mergeCell ref="E44:F44"/>
    <mergeCell ref="E36:F36"/>
    <mergeCell ref="E37:F37"/>
    <mergeCell ref="E38:F38"/>
    <mergeCell ref="E39:F39"/>
    <mergeCell ref="E40:F40"/>
  </mergeCells>
  <pageMargins left="0.7" right="0.7" top="0.75" bottom="0.75" header="0.3" footer="0.3"/>
  <pageSetup orientation="portrait" verticalDpi="0"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3"/>
  <dimension ref="B1:E14"/>
  <sheetViews>
    <sheetView showGridLines="0" workbookViewId="0">
      <pane xSplit="1" ySplit="7" topLeftCell="B8" activePane="bottomRight" state="frozen"/>
      <selection pane="topRight" activeCell="B1" sqref="B1"/>
      <selection pane="bottomLeft" activeCell="A8" sqref="A8"/>
      <selection pane="bottomRight" activeCell="G16" sqref="G16:G17"/>
    </sheetView>
  </sheetViews>
  <sheetFormatPr baseColWidth="10" defaultRowHeight="11.25" x14ac:dyDescent="0.2"/>
  <cols>
    <col min="2" max="2" width="3.1640625" style="7" bestFit="1" customWidth="1"/>
    <col min="3" max="3" width="5.1640625" style="1" bestFit="1" customWidth="1"/>
    <col min="4" max="4" width="101.6640625" style="1" customWidth="1"/>
  </cols>
  <sheetData>
    <row r="1" spans="2:5" ht="23.25" x14ac:dyDescent="0.2">
      <c r="B1" s="210" t="s">
        <v>228</v>
      </c>
      <c r="C1" s="211"/>
      <c r="D1" s="211"/>
      <c r="E1" s="212"/>
    </row>
    <row r="2" spans="2:5" ht="18" x14ac:dyDescent="0.2">
      <c r="B2" s="105" t="s">
        <v>637</v>
      </c>
      <c r="C2" s="106"/>
      <c r="D2" s="106"/>
      <c r="E2" s="107"/>
    </row>
    <row r="3" spans="2:5" ht="15.75" x14ac:dyDescent="0.2">
      <c r="B3" s="187" t="s">
        <v>229</v>
      </c>
      <c r="C3" s="188"/>
      <c r="D3" s="188"/>
      <c r="E3" s="189"/>
    </row>
    <row r="4" spans="2:5" ht="26.25" x14ac:dyDescent="0.2">
      <c r="B4" s="184" t="s">
        <v>568</v>
      </c>
      <c r="C4" s="185"/>
      <c r="D4" s="185"/>
      <c r="E4" s="186"/>
    </row>
    <row r="5" spans="2:5" ht="15.75" x14ac:dyDescent="0.2">
      <c r="B5" s="187" t="s">
        <v>551</v>
      </c>
      <c r="C5" s="188"/>
      <c r="D5" s="188"/>
      <c r="E5" s="189"/>
    </row>
    <row r="6" spans="2:5" ht="15.75" x14ac:dyDescent="0.2">
      <c r="B6" s="187" t="s">
        <v>179</v>
      </c>
      <c r="C6" s="188"/>
      <c r="D6" s="188"/>
      <c r="E6" s="189"/>
    </row>
    <row r="7" spans="2:5" ht="15.75" x14ac:dyDescent="0.2">
      <c r="B7" s="182" t="s">
        <v>645</v>
      </c>
      <c r="C7" s="183"/>
      <c r="D7" s="183"/>
      <c r="E7" s="66"/>
    </row>
    <row r="8" spans="2:5" x14ac:dyDescent="0.2">
      <c r="B8" s="179">
        <v>1</v>
      </c>
      <c r="C8" s="180" t="s">
        <v>569</v>
      </c>
      <c r="D8" s="181"/>
      <c r="E8" s="181"/>
    </row>
    <row r="9" spans="2:5" x14ac:dyDescent="0.2">
      <c r="B9" s="178"/>
      <c r="C9" s="64"/>
      <c r="D9" s="123" t="s">
        <v>601</v>
      </c>
      <c r="E9" s="123"/>
    </row>
    <row r="10" spans="2:5" x14ac:dyDescent="0.2">
      <c r="B10" s="178"/>
      <c r="C10" s="64"/>
      <c r="D10" s="123" t="s">
        <v>570</v>
      </c>
      <c r="E10" s="123"/>
    </row>
    <row r="11" spans="2:5" x14ac:dyDescent="0.2">
      <c r="B11" s="178"/>
      <c r="C11" s="64"/>
      <c r="D11" s="123" t="s">
        <v>571</v>
      </c>
      <c r="E11" s="123"/>
    </row>
    <row r="12" spans="2:5" x14ac:dyDescent="0.2">
      <c r="B12" s="178"/>
      <c r="C12" s="64"/>
      <c r="D12" s="123" t="s">
        <v>572</v>
      </c>
      <c r="E12" s="123"/>
    </row>
    <row r="13" spans="2:5" x14ac:dyDescent="0.2">
      <c r="B13" s="178"/>
      <c r="C13" s="64"/>
      <c r="D13" s="123" t="s">
        <v>573</v>
      </c>
      <c r="E13" s="123"/>
    </row>
    <row r="14" spans="2:5" x14ac:dyDescent="0.2">
      <c r="B14" s="178"/>
      <c r="C14" s="64"/>
      <c r="D14" s="123" t="s">
        <v>574</v>
      </c>
      <c r="E14" s="123"/>
    </row>
  </sheetData>
  <mergeCells count="15">
    <mergeCell ref="B8:B14"/>
    <mergeCell ref="B7:D7"/>
    <mergeCell ref="B1:E1"/>
    <mergeCell ref="B2:E2"/>
    <mergeCell ref="B3:E3"/>
    <mergeCell ref="B4:E4"/>
    <mergeCell ref="B5:E5"/>
    <mergeCell ref="B6:E6"/>
    <mergeCell ref="C8:E8"/>
    <mergeCell ref="D14:E14"/>
    <mergeCell ref="D9:E9"/>
    <mergeCell ref="D10:E10"/>
    <mergeCell ref="D11:E11"/>
    <mergeCell ref="D12:E12"/>
    <mergeCell ref="D13:E13"/>
  </mergeCells>
  <pageMargins left="0.7" right="0.7" top="0.75" bottom="0.75" header="0.3" footer="0.3"/>
  <pageSetup orientation="portrait" verticalDpi="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B1:E72"/>
  <sheetViews>
    <sheetView showGridLines="0" workbookViewId="0">
      <pane xSplit="1" ySplit="7" topLeftCell="B8" activePane="bottomRight" state="frozen"/>
      <selection pane="topRight" activeCell="B1" sqref="B1"/>
      <selection pane="bottomLeft" activeCell="A8" sqref="A8"/>
      <selection pane="bottomRight" activeCell="I20" sqref="I20"/>
    </sheetView>
  </sheetViews>
  <sheetFormatPr baseColWidth="10" defaultRowHeight="11.25" x14ac:dyDescent="0.2"/>
  <cols>
    <col min="2" max="2" width="3.1640625" style="7" bestFit="1" customWidth="1"/>
    <col min="3" max="3" width="5.1640625" style="1" bestFit="1" customWidth="1"/>
    <col min="4" max="4" width="100" style="1" customWidth="1"/>
  </cols>
  <sheetData>
    <row r="1" spans="2:5" ht="23.25" x14ac:dyDescent="0.2">
      <c r="B1" s="210" t="s">
        <v>228</v>
      </c>
      <c r="C1" s="211"/>
      <c r="D1" s="211"/>
      <c r="E1" s="212"/>
    </row>
    <row r="2" spans="2:5" ht="18" x14ac:dyDescent="0.2">
      <c r="B2" s="105" t="s">
        <v>637</v>
      </c>
      <c r="C2" s="106"/>
      <c r="D2" s="106"/>
      <c r="E2" s="107"/>
    </row>
    <row r="3" spans="2:5" ht="15.75" x14ac:dyDescent="0.2">
      <c r="B3" s="187" t="s">
        <v>229</v>
      </c>
      <c r="C3" s="188"/>
      <c r="D3" s="188"/>
      <c r="E3" s="189"/>
    </row>
    <row r="4" spans="2:5" ht="26.25" x14ac:dyDescent="0.2">
      <c r="B4" s="184" t="s">
        <v>475</v>
      </c>
      <c r="C4" s="185"/>
      <c r="D4" s="185"/>
      <c r="E4" s="186"/>
    </row>
    <row r="5" spans="2:5" ht="15.75" x14ac:dyDescent="0.2">
      <c r="B5" s="187" t="s">
        <v>476</v>
      </c>
      <c r="C5" s="188"/>
      <c r="D5" s="188"/>
      <c r="E5" s="189"/>
    </row>
    <row r="6" spans="2:5" ht="15.75" x14ac:dyDescent="0.2">
      <c r="B6" s="187" t="s">
        <v>179</v>
      </c>
      <c r="C6" s="188"/>
      <c r="D6" s="188"/>
      <c r="E6" s="189"/>
    </row>
    <row r="7" spans="2:5" ht="15.75" x14ac:dyDescent="0.2">
      <c r="B7" s="182" t="s">
        <v>645</v>
      </c>
      <c r="C7" s="183"/>
      <c r="D7" s="183"/>
      <c r="E7" s="66"/>
    </row>
    <row r="8" spans="2:5" x14ac:dyDescent="0.2">
      <c r="B8" s="179">
        <v>1</v>
      </c>
      <c r="C8" s="180" t="s">
        <v>181</v>
      </c>
      <c r="D8" s="181"/>
      <c r="E8" s="181"/>
    </row>
    <row r="9" spans="2:5" x14ac:dyDescent="0.2">
      <c r="B9" s="178"/>
      <c r="C9" s="64"/>
      <c r="D9" s="123" t="s">
        <v>182</v>
      </c>
      <c r="E9" s="123"/>
    </row>
    <row r="10" spans="2:5" x14ac:dyDescent="0.2">
      <c r="B10" s="178"/>
      <c r="C10" s="64"/>
      <c r="D10" s="123" t="s">
        <v>183</v>
      </c>
      <c r="E10" s="123"/>
    </row>
    <row r="11" spans="2:5" x14ac:dyDescent="0.2">
      <c r="B11" s="178"/>
      <c r="C11" s="64"/>
      <c r="D11" s="123" t="s">
        <v>184</v>
      </c>
      <c r="E11" s="123"/>
    </row>
    <row r="12" spans="2:5" x14ac:dyDescent="0.2">
      <c r="B12" s="178"/>
      <c r="C12" s="64"/>
      <c r="D12" s="123" t="s">
        <v>185</v>
      </c>
      <c r="E12" s="123"/>
    </row>
    <row r="13" spans="2:5" x14ac:dyDescent="0.2">
      <c r="B13" s="178"/>
      <c r="C13" s="64"/>
      <c r="D13" s="123" t="s">
        <v>186</v>
      </c>
      <c r="E13" s="123"/>
    </row>
    <row r="14" spans="2:5" x14ac:dyDescent="0.2">
      <c r="B14" s="177">
        <v>2</v>
      </c>
      <c r="C14" s="175" t="s">
        <v>187</v>
      </c>
      <c r="D14" s="176"/>
      <c r="E14" s="176"/>
    </row>
    <row r="15" spans="2:5" x14ac:dyDescent="0.2">
      <c r="B15" s="178"/>
      <c r="C15" s="64"/>
      <c r="D15" s="123" t="s">
        <v>188</v>
      </c>
      <c r="E15" s="123"/>
    </row>
    <row r="16" spans="2:5" x14ac:dyDescent="0.2">
      <c r="B16" s="178"/>
      <c r="C16" s="64"/>
      <c r="D16" s="123" t="s">
        <v>189</v>
      </c>
      <c r="E16" s="123"/>
    </row>
    <row r="17" spans="2:5" x14ac:dyDescent="0.2">
      <c r="B17" s="178"/>
      <c r="C17" s="64"/>
      <c r="D17" s="123" t="s">
        <v>190</v>
      </c>
      <c r="E17" s="123"/>
    </row>
    <row r="18" spans="2:5" x14ac:dyDescent="0.2">
      <c r="B18" s="178"/>
      <c r="C18" s="64"/>
      <c r="D18" s="123" t="s">
        <v>191</v>
      </c>
      <c r="E18" s="123"/>
    </row>
    <row r="19" spans="2:5" x14ac:dyDescent="0.2">
      <c r="B19" s="178"/>
      <c r="C19" s="64"/>
      <c r="D19" s="123" t="s">
        <v>192</v>
      </c>
      <c r="E19" s="123"/>
    </row>
    <row r="20" spans="2:5" x14ac:dyDescent="0.2">
      <c r="B20" s="177">
        <v>3</v>
      </c>
      <c r="C20" s="175" t="s">
        <v>193</v>
      </c>
      <c r="D20" s="176"/>
      <c r="E20" s="176"/>
    </row>
    <row r="21" spans="2:5" x14ac:dyDescent="0.2">
      <c r="B21" s="178"/>
      <c r="C21" s="64"/>
      <c r="D21" s="123" t="s">
        <v>194</v>
      </c>
      <c r="E21" s="123"/>
    </row>
    <row r="22" spans="2:5" x14ac:dyDescent="0.2">
      <c r="B22" s="178"/>
      <c r="C22" s="64"/>
      <c r="D22" s="123" t="s">
        <v>195</v>
      </c>
      <c r="E22" s="123"/>
    </row>
    <row r="23" spans="2:5" x14ac:dyDescent="0.2">
      <c r="B23" s="178"/>
      <c r="C23" s="64"/>
      <c r="D23" s="123" t="s">
        <v>196</v>
      </c>
      <c r="E23" s="123"/>
    </row>
    <row r="24" spans="2:5" x14ac:dyDescent="0.2">
      <c r="B24" s="177">
        <v>1</v>
      </c>
      <c r="C24" s="175" t="s">
        <v>477</v>
      </c>
      <c r="D24" s="176"/>
      <c r="E24" s="176"/>
    </row>
    <row r="25" spans="2:5" x14ac:dyDescent="0.2">
      <c r="B25" s="178"/>
      <c r="C25" s="64"/>
      <c r="D25" s="123" t="s">
        <v>478</v>
      </c>
      <c r="E25" s="123"/>
    </row>
    <row r="26" spans="2:5" x14ac:dyDescent="0.2">
      <c r="B26" s="178"/>
      <c r="C26" s="64"/>
      <c r="D26" s="123" t="s">
        <v>479</v>
      </c>
      <c r="E26" s="123"/>
    </row>
    <row r="27" spans="2:5" x14ac:dyDescent="0.2">
      <c r="B27" s="178"/>
      <c r="C27" s="64"/>
      <c r="D27" s="123" t="s">
        <v>480</v>
      </c>
      <c r="E27" s="123"/>
    </row>
    <row r="28" spans="2:5" x14ac:dyDescent="0.2">
      <c r="B28" s="178"/>
      <c r="C28" s="64"/>
      <c r="D28" s="123" t="s">
        <v>481</v>
      </c>
      <c r="E28" s="123"/>
    </row>
    <row r="29" spans="2:5" x14ac:dyDescent="0.2">
      <c r="B29" s="178"/>
      <c r="C29" s="64"/>
      <c r="D29" s="123" t="s">
        <v>470</v>
      </c>
      <c r="E29" s="123"/>
    </row>
    <row r="30" spans="2:5" x14ac:dyDescent="0.2">
      <c r="B30" s="177">
        <v>2</v>
      </c>
      <c r="C30" s="175" t="s">
        <v>482</v>
      </c>
      <c r="D30" s="176"/>
      <c r="E30" s="176"/>
    </row>
    <row r="31" spans="2:5" x14ac:dyDescent="0.2">
      <c r="B31" s="178"/>
      <c r="C31" s="64"/>
      <c r="D31" s="123" t="s">
        <v>483</v>
      </c>
      <c r="E31" s="123"/>
    </row>
    <row r="32" spans="2:5" x14ac:dyDescent="0.2">
      <c r="B32" s="178"/>
      <c r="C32" s="64"/>
      <c r="D32" s="123" t="s">
        <v>484</v>
      </c>
      <c r="E32" s="123"/>
    </row>
    <row r="33" spans="2:5" x14ac:dyDescent="0.2">
      <c r="B33" s="178"/>
      <c r="C33" s="64"/>
      <c r="D33" s="123" t="s">
        <v>485</v>
      </c>
      <c r="E33" s="123"/>
    </row>
    <row r="34" spans="2:5" x14ac:dyDescent="0.2">
      <c r="B34" s="178"/>
      <c r="C34" s="64"/>
      <c r="D34" s="123" t="s">
        <v>26</v>
      </c>
      <c r="E34" s="123"/>
    </row>
    <row r="35" spans="2:5" x14ac:dyDescent="0.2">
      <c r="B35" s="177">
        <v>3</v>
      </c>
      <c r="C35" s="175" t="s">
        <v>486</v>
      </c>
      <c r="D35" s="176"/>
      <c r="E35" s="176"/>
    </row>
    <row r="36" spans="2:5" x14ac:dyDescent="0.2">
      <c r="B36" s="178"/>
      <c r="C36" s="64"/>
      <c r="D36" s="123" t="s">
        <v>487</v>
      </c>
      <c r="E36" s="123"/>
    </row>
    <row r="37" spans="2:5" x14ac:dyDescent="0.2">
      <c r="B37" s="178"/>
      <c r="C37" s="64"/>
      <c r="D37" s="123" t="s">
        <v>488</v>
      </c>
      <c r="E37" s="123"/>
    </row>
    <row r="38" spans="2:5" x14ac:dyDescent="0.2">
      <c r="B38" s="178"/>
      <c r="C38" s="64"/>
      <c r="D38" s="123" t="s">
        <v>489</v>
      </c>
      <c r="E38" s="123"/>
    </row>
    <row r="39" spans="2:5" x14ac:dyDescent="0.2">
      <c r="B39" s="178"/>
      <c r="C39" s="64"/>
      <c r="D39" s="123" t="s">
        <v>490</v>
      </c>
      <c r="E39" s="123"/>
    </row>
    <row r="40" spans="2:5" x14ac:dyDescent="0.2">
      <c r="B40" s="178"/>
      <c r="C40" s="64"/>
      <c r="D40" s="123" t="s">
        <v>491</v>
      </c>
      <c r="E40" s="123"/>
    </row>
    <row r="41" spans="2:5" x14ac:dyDescent="0.2">
      <c r="B41" s="178"/>
      <c r="C41" s="64"/>
      <c r="D41" s="123" t="s">
        <v>492</v>
      </c>
      <c r="E41" s="123"/>
    </row>
    <row r="42" spans="2:5" x14ac:dyDescent="0.2">
      <c r="B42" s="177">
        <v>4</v>
      </c>
      <c r="C42" s="175" t="s">
        <v>493</v>
      </c>
      <c r="D42" s="176"/>
      <c r="E42" s="176"/>
    </row>
    <row r="43" spans="2:5" x14ac:dyDescent="0.2">
      <c r="B43" s="178"/>
      <c r="C43" s="64"/>
      <c r="D43" s="123" t="s">
        <v>494</v>
      </c>
      <c r="E43" s="123"/>
    </row>
    <row r="44" spans="2:5" x14ac:dyDescent="0.2">
      <c r="B44" s="178"/>
      <c r="C44" s="64"/>
      <c r="D44" s="123" t="s">
        <v>495</v>
      </c>
      <c r="E44" s="123"/>
    </row>
    <row r="45" spans="2:5" x14ac:dyDescent="0.2">
      <c r="B45" s="178"/>
      <c r="C45" s="64"/>
      <c r="D45" s="123" t="s">
        <v>496</v>
      </c>
      <c r="E45" s="123"/>
    </row>
    <row r="46" spans="2:5" x14ac:dyDescent="0.2">
      <c r="B46" s="178"/>
      <c r="C46" s="64"/>
      <c r="D46" s="123" t="s">
        <v>497</v>
      </c>
      <c r="E46" s="123"/>
    </row>
    <row r="47" spans="2:5" x14ac:dyDescent="0.2">
      <c r="B47" s="178"/>
      <c r="C47" s="64"/>
      <c r="D47" s="123" t="s">
        <v>498</v>
      </c>
      <c r="E47" s="123"/>
    </row>
    <row r="48" spans="2:5" x14ac:dyDescent="0.2">
      <c r="B48" s="178"/>
      <c r="C48" s="64"/>
      <c r="D48" s="123" t="s">
        <v>491</v>
      </c>
      <c r="E48" s="123"/>
    </row>
    <row r="49" spans="2:5" x14ac:dyDescent="0.2">
      <c r="B49" s="178"/>
      <c r="C49" s="64"/>
      <c r="D49" s="123" t="s">
        <v>492</v>
      </c>
      <c r="E49" s="123"/>
    </row>
    <row r="50" spans="2:5" x14ac:dyDescent="0.2">
      <c r="B50" s="177">
        <v>5</v>
      </c>
      <c r="C50" s="175" t="s">
        <v>499</v>
      </c>
      <c r="D50" s="176"/>
      <c r="E50" s="176"/>
    </row>
    <row r="51" spans="2:5" x14ac:dyDescent="0.2">
      <c r="B51" s="178"/>
      <c r="C51" s="64"/>
      <c r="D51" s="123" t="s">
        <v>500</v>
      </c>
      <c r="E51" s="123"/>
    </row>
    <row r="52" spans="2:5" x14ac:dyDescent="0.2">
      <c r="B52" s="178"/>
      <c r="C52" s="64"/>
      <c r="D52" s="123" t="s">
        <v>501</v>
      </c>
      <c r="E52" s="123"/>
    </row>
    <row r="53" spans="2:5" x14ac:dyDescent="0.2">
      <c r="B53" s="178"/>
      <c r="C53" s="64"/>
      <c r="D53" s="123" t="s">
        <v>497</v>
      </c>
      <c r="E53" s="123"/>
    </row>
    <row r="54" spans="2:5" x14ac:dyDescent="0.2">
      <c r="B54" s="178"/>
      <c r="C54" s="64"/>
      <c r="D54" s="123" t="s">
        <v>498</v>
      </c>
      <c r="E54" s="123"/>
    </row>
    <row r="55" spans="2:5" x14ac:dyDescent="0.2">
      <c r="B55" s="178"/>
      <c r="C55" s="64"/>
      <c r="D55" s="123" t="s">
        <v>502</v>
      </c>
      <c r="E55" s="123"/>
    </row>
    <row r="56" spans="2:5" x14ac:dyDescent="0.2">
      <c r="B56" s="178"/>
      <c r="C56" s="64"/>
      <c r="D56" s="123" t="s">
        <v>492</v>
      </c>
      <c r="E56" s="123"/>
    </row>
    <row r="57" spans="2:5" x14ac:dyDescent="0.2">
      <c r="B57" s="177">
        <v>6</v>
      </c>
      <c r="C57" s="175" t="s">
        <v>503</v>
      </c>
      <c r="D57" s="176"/>
      <c r="E57" s="176"/>
    </row>
    <row r="58" spans="2:5" x14ac:dyDescent="0.2">
      <c r="B58" s="178"/>
      <c r="C58" s="64"/>
      <c r="D58" s="123" t="s">
        <v>504</v>
      </c>
      <c r="E58" s="123"/>
    </row>
    <row r="59" spans="2:5" x14ac:dyDescent="0.2">
      <c r="B59" s="178"/>
      <c r="C59" s="64"/>
      <c r="D59" s="123" t="s">
        <v>505</v>
      </c>
      <c r="E59" s="123"/>
    </row>
    <row r="60" spans="2:5" x14ac:dyDescent="0.2">
      <c r="B60" s="178"/>
      <c r="C60" s="64"/>
      <c r="D60" s="123" t="s">
        <v>489</v>
      </c>
      <c r="E60" s="123"/>
    </row>
    <row r="61" spans="2:5" x14ac:dyDescent="0.2">
      <c r="B61" s="178"/>
      <c r="C61" s="64"/>
      <c r="D61" s="123" t="s">
        <v>506</v>
      </c>
      <c r="E61" s="123"/>
    </row>
    <row r="62" spans="2:5" x14ac:dyDescent="0.2">
      <c r="B62" s="178"/>
      <c r="C62" s="64"/>
      <c r="D62" s="123" t="s">
        <v>491</v>
      </c>
      <c r="E62" s="123"/>
    </row>
    <row r="63" spans="2:5" x14ac:dyDescent="0.2">
      <c r="B63" s="178"/>
      <c r="C63" s="64"/>
      <c r="D63" s="123" t="s">
        <v>492</v>
      </c>
      <c r="E63" s="123"/>
    </row>
    <row r="64" spans="2:5" x14ac:dyDescent="0.2">
      <c r="B64" s="177">
        <v>7</v>
      </c>
      <c r="C64" s="175" t="s">
        <v>507</v>
      </c>
      <c r="D64" s="176"/>
      <c r="E64" s="176"/>
    </row>
    <row r="65" spans="2:5" x14ac:dyDescent="0.2">
      <c r="B65" s="178"/>
      <c r="C65" s="64"/>
      <c r="D65" s="123" t="s">
        <v>508</v>
      </c>
      <c r="E65" s="123"/>
    </row>
    <row r="66" spans="2:5" x14ac:dyDescent="0.2">
      <c r="B66" s="178"/>
      <c r="C66" s="64"/>
      <c r="D66" s="123" t="s">
        <v>509</v>
      </c>
      <c r="E66" s="123"/>
    </row>
    <row r="67" spans="2:5" x14ac:dyDescent="0.2">
      <c r="B67" s="178"/>
      <c r="C67" s="64"/>
      <c r="D67" s="123" t="s">
        <v>510</v>
      </c>
      <c r="E67" s="123"/>
    </row>
    <row r="68" spans="2:5" x14ac:dyDescent="0.2">
      <c r="B68" s="178"/>
      <c r="C68" s="64"/>
      <c r="D68" s="123" t="s">
        <v>511</v>
      </c>
      <c r="E68" s="123"/>
    </row>
    <row r="69" spans="2:5" x14ac:dyDescent="0.2">
      <c r="B69" s="178"/>
      <c r="C69" s="64"/>
      <c r="D69" s="123" t="s">
        <v>512</v>
      </c>
      <c r="E69" s="123"/>
    </row>
    <row r="70" spans="2:5" x14ac:dyDescent="0.2">
      <c r="B70" s="178"/>
      <c r="C70" s="64"/>
      <c r="D70" s="123" t="s">
        <v>26</v>
      </c>
      <c r="E70" s="123"/>
    </row>
    <row r="71" spans="2:5" x14ac:dyDescent="0.2">
      <c r="B71" s="177" t="s">
        <v>513</v>
      </c>
      <c r="C71" s="175" t="s">
        <v>514</v>
      </c>
      <c r="D71" s="176"/>
      <c r="E71" s="176"/>
    </row>
    <row r="72" spans="2:5" x14ac:dyDescent="0.2">
      <c r="B72" s="178"/>
      <c r="C72" s="155"/>
      <c r="D72" s="155"/>
      <c r="E72" s="155"/>
    </row>
  </sheetData>
  <mergeCells count="83">
    <mergeCell ref="B14:B19"/>
    <mergeCell ref="B8:B13"/>
    <mergeCell ref="B7:D7"/>
    <mergeCell ref="B1:E1"/>
    <mergeCell ref="B2:E2"/>
    <mergeCell ref="B3:E3"/>
    <mergeCell ref="B4:E4"/>
    <mergeCell ref="B5:E5"/>
    <mergeCell ref="B6:E6"/>
    <mergeCell ref="C8:E8"/>
    <mergeCell ref="D9:E9"/>
    <mergeCell ref="D10:E10"/>
    <mergeCell ref="D11:E11"/>
    <mergeCell ref="D12:E12"/>
    <mergeCell ref="D13:E13"/>
    <mergeCell ref="C14:E14"/>
    <mergeCell ref="B20:B23"/>
    <mergeCell ref="B24:B29"/>
    <mergeCell ref="B30:B34"/>
    <mergeCell ref="D22:E22"/>
    <mergeCell ref="D23:E23"/>
    <mergeCell ref="C24:E24"/>
    <mergeCell ref="D25:E25"/>
    <mergeCell ref="D26:E26"/>
    <mergeCell ref="D27:E27"/>
    <mergeCell ref="D28:E28"/>
    <mergeCell ref="D29:E29"/>
    <mergeCell ref="C30:E30"/>
    <mergeCell ref="D31:E31"/>
    <mergeCell ref="C20:E20"/>
    <mergeCell ref="D21:E21"/>
    <mergeCell ref="D32:E32"/>
    <mergeCell ref="B35:B41"/>
    <mergeCell ref="B42:B49"/>
    <mergeCell ref="B50:B56"/>
    <mergeCell ref="D37:E37"/>
    <mergeCell ref="D38:E38"/>
    <mergeCell ref="D39:E39"/>
    <mergeCell ref="D40:E40"/>
    <mergeCell ref="D41:E41"/>
    <mergeCell ref="C42:E42"/>
    <mergeCell ref="D43:E43"/>
    <mergeCell ref="D44:E44"/>
    <mergeCell ref="D45:E45"/>
    <mergeCell ref="D46:E46"/>
    <mergeCell ref="D48:E48"/>
    <mergeCell ref="D49:E49"/>
    <mergeCell ref="C50:E50"/>
    <mergeCell ref="B57:B63"/>
    <mergeCell ref="B64:B70"/>
    <mergeCell ref="B71:B72"/>
    <mergeCell ref="C57:E57"/>
    <mergeCell ref="D58:E58"/>
    <mergeCell ref="D59:E59"/>
    <mergeCell ref="D60:E60"/>
    <mergeCell ref="D61:E61"/>
    <mergeCell ref="D62:E62"/>
    <mergeCell ref="D63:E63"/>
    <mergeCell ref="C64:E64"/>
    <mergeCell ref="D65:E65"/>
    <mergeCell ref="D15:E15"/>
    <mergeCell ref="D16:E16"/>
    <mergeCell ref="D17:E17"/>
    <mergeCell ref="D18:E18"/>
    <mergeCell ref="D19:E19"/>
    <mergeCell ref="D33:E33"/>
    <mergeCell ref="D34:E34"/>
    <mergeCell ref="C35:E35"/>
    <mergeCell ref="D36:E36"/>
    <mergeCell ref="D47:E47"/>
    <mergeCell ref="D51:E51"/>
    <mergeCell ref="D52:E52"/>
    <mergeCell ref="D53:E53"/>
    <mergeCell ref="D54:E54"/>
    <mergeCell ref="D55:E55"/>
    <mergeCell ref="D56:E56"/>
    <mergeCell ref="C71:E71"/>
    <mergeCell ref="C72:E72"/>
    <mergeCell ref="D66:E66"/>
    <mergeCell ref="D67:E67"/>
    <mergeCell ref="D68:E68"/>
    <mergeCell ref="D69:E69"/>
    <mergeCell ref="D70:E70"/>
  </mergeCells>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B143"/>
  <sheetViews>
    <sheetView showGridLines="0" tabSelected="1" topLeftCell="G1" zoomScale="110" zoomScaleNormal="110" workbookViewId="0">
      <pane ySplit="5" topLeftCell="A101" activePane="bottomLeft" state="frozen"/>
      <selection pane="bottomLeft" activeCell="I108" sqref="I108"/>
    </sheetView>
  </sheetViews>
  <sheetFormatPr baseColWidth="10" defaultRowHeight="11.25" x14ac:dyDescent="0.2"/>
  <cols>
    <col min="1" max="1" width="9.6640625" style="7" customWidth="1"/>
    <col min="2" max="2" width="26.83203125" style="1" customWidth="1"/>
    <col min="3" max="3" width="5.83203125" style="7" customWidth="1"/>
    <col min="4" max="4" width="29.5" style="1" bestFit="1" customWidth="1"/>
    <col min="5" max="5" width="11.33203125" style="7" customWidth="1"/>
    <col min="6" max="6" width="17" style="1" customWidth="1"/>
    <col min="7" max="7" width="18.6640625" style="1" customWidth="1"/>
    <col min="8" max="8" width="63.83203125" style="17" customWidth="1"/>
    <col min="9" max="9" width="16.6640625" style="16" bestFit="1" customWidth="1"/>
    <col min="10" max="10" width="9" style="16" bestFit="1" customWidth="1"/>
    <col min="11" max="11" width="10.5" style="16" customWidth="1"/>
    <col min="12" max="12" width="9" style="16" bestFit="1" customWidth="1"/>
    <col min="13" max="25" width="10.5" style="16" customWidth="1"/>
    <col min="26" max="26" width="10.5" style="1" customWidth="1"/>
    <col min="27" max="27" width="74.33203125" style="2" customWidth="1"/>
  </cols>
  <sheetData>
    <row r="1" spans="1:28" ht="26.25" x14ac:dyDescent="0.2">
      <c r="A1" s="156" t="s">
        <v>228</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row>
    <row r="2" spans="1:28" ht="20.25" x14ac:dyDescent="0.2">
      <c r="A2" s="157" t="s">
        <v>637</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row>
    <row r="3" spans="1:28" ht="18" x14ac:dyDescent="0.2">
      <c r="A3" s="158" t="s">
        <v>229</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row>
    <row r="4" spans="1:28" ht="15.75" x14ac:dyDescent="0.2">
      <c r="A4" s="159" t="s">
        <v>230</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row>
    <row r="5" spans="1:28" x14ac:dyDescent="0.2">
      <c r="A5" s="4" t="s">
        <v>605</v>
      </c>
      <c r="B5" s="4" t="s">
        <v>108</v>
      </c>
      <c r="C5" s="4" t="s">
        <v>581</v>
      </c>
      <c r="D5" s="111" t="s">
        <v>8</v>
      </c>
      <c r="E5" s="112"/>
      <c r="F5" s="4" t="s">
        <v>2</v>
      </c>
      <c r="G5" s="4" t="s">
        <v>575</v>
      </c>
      <c r="H5" s="76" t="s">
        <v>62</v>
      </c>
      <c r="I5" s="14" t="s">
        <v>51</v>
      </c>
      <c r="J5" s="165"/>
      <c r="K5" s="165"/>
      <c r="L5" s="165"/>
      <c r="M5" s="165"/>
      <c r="N5" s="165"/>
      <c r="O5" s="165"/>
      <c r="P5" s="165"/>
      <c r="Q5" s="165"/>
      <c r="R5" s="165"/>
      <c r="S5" s="165"/>
      <c r="T5" s="165"/>
      <c r="U5" s="165"/>
      <c r="V5" s="165"/>
      <c r="W5" s="165"/>
      <c r="X5" s="165"/>
      <c r="Y5" s="165"/>
      <c r="Z5" s="165"/>
      <c r="AA5" s="4" t="s">
        <v>118</v>
      </c>
    </row>
    <row r="6" spans="1:28" hidden="1" x14ac:dyDescent="0.2">
      <c r="A6" s="139"/>
      <c r="B6" s="140"/>
      <c r="C6" s="141"/>
      <c r="D6" s="71" t="s">
        <v>651</v>
      </c>
      <c r="E6" s="72"/>
      <c r="F6" s="139"/>
      <c r="G6" s="140"/>
      <c r="H6" s="140"/>
      <c r="I6" s="140"/>
      <c r="J6" s="140"/>
      <c r="K6" s="140"/>
      <c r="L6" s="140"/>
      <c r="M6" s="140"/>
      <c r="N6" s="140"/>
      <c r="O6" s="140"/>
      <c r="P6" s="140"/>
      <c r="Q6" s="140"/>
      <c r="R6" s="140"/>
      <c r="S6" s="140"/>
      <c r="T6" s="140"/>
      <c r="U6" s="140"/>
      <c r="V6" s="140"/>
      <c r="W6" s="140"/>
      <c r="X6" s="140"/>
      <c r="Y6" s="140"/>
      <c r="Z6" s="140"/>
      <c r="AA6" s="141"/>
    </row>
    <row r="7" spans="1:28" hidden="1" x14ac:dyDescent="0.2">
      <c r="A7" s="142"/>
      <c r="B7" s="143"/>
      <c r="C7" s="144"/>
      <c r="D7" s="48" t="s">
        <v>653</v>
      </c>
      <c r="E7" s="73"/>
      <c r="F7" s="142"/>
      <c r="G7" s="143"/>
      <c r="H7" s="143"/>
      <c r="I7" s="143"/>
      <c r="J7" s="143"/>
      <c r="K7" s="143"/>
      <c r="L7" s="143"/>
      <c r="M7" s="143"/>
      <c r="N7" s="143"/>
      <c r="O7" s="143"/>
      <c r="P7" s="143"/>
      <c r="Q7" s="143"/>
      <c r="R7" s="143"/>
      <c r="S7" s="143"/>
      <c r="T7" s="143"/>
      <c r="U7" s="143"/>
      <c r="V7" s="143"/>
      <c r="W7" s="143"/>
      <c r="X7" s="143"/>
      <c r="Y7" s="143"/>
      <c r="Z7" s="143"/>
      <c r="AA7" s="144"/>
    </row>
    <row r="8" spans="1:28" hidden="1" x14ac:dyDescent="0.2">
      <c r="A8" s="142"/>
      <c r="B8" s="143"/>
      <c r="C8" s="144"/>
      <c r="D8" s="48" t="s">
        <v>9</v>
      </c>
      <c r="E8" s="73"/>
      <c r="F8" s="142"/>
      <c r="G8" s="143"/>
      <c r="H8" s="143"/>
      <c r="I8" s="143"/>
      <c r="J8" s="143"/>
      <c r="K8" s="143"/>
      <c r="L8" s="143"/>
      <c r="M8" s="143"/>
      <c r="N8" s="143"/>
      <c r="O8" s="143"/>
      <c r="P8" s="143"/>
      <c r="Q8" s="143"/>
      <c r="R8" s="143"/>
      <c r="S8" s="143"/>
      <c r="T8" s="143"/>
      <c r="U8" s="143"/>
      <c r="V8" s="143"/>
      <c r="W8" s="143"/>
      <c r="X8" s="143"/>
      <c r="Y8" s="143"/>
      <c r="Z8" s="143"/>
      <c r="AA8" s="144"/>
    </row>
    <row r="9" spans="1:28" hidden="1" x14ac:dyDescent="0.2">
      <c r="A9" s="142"/>
      <c r="B9" s="143"/>
      <c r="C9" s="144"/>
      <c r="D9" s="48" t="s">
        <v>650</v>
      </c>
      <c r="E9" s="73"/>
      <c r="F9" s="142"/>
      <c r="G9" s="143"/>
      <c r="H9" s="143"/>
      <c r="I9" s="143"/>
      <c r="J9" s="143"/>
      <c r="K9" s="143"/>
      <c r="L9" s="143"/>
      <c r="M9" s="143"/>
      <c r="N9" s="143"/>
      <c r="O9" s="143"/>
      <c r="P9" s="143"/>
      <c r="Q9" s="143"/>
      <c r="R9" s="143"/>
      <c r="S9" s="143"/>
      <c r="T9" s="143"/>
      <c r="U9" s="143"/>
      <c r="V9" s="143"/>
      <c r="W9" s="143"/>
      <c r="X9" s="143"/>
      <c r="Y9" s="143"/>
      <c r="Z9" s="143"/>
      <c r="AA9" s="144"/>
    </row>
    <row r="10" spans="1:28" hidden="1" x14ac:dyDescent="0.2">
      <c r="A10" s="145"/>
      <c r="B10" s="146"/>
      <c r="C10" s="147"/>
      <c r="D10" s="48" t="s">
        <v>670</v>
      </c>
      <c r="E10" s="73"/>
      <c r="F10" s="145"/>
      <c r="G10" s="146"/>
      <c r="H10" s="146"/>
      <c r="I10" s="146"/>
      <c r="J10" s="146"/>
      <c r="K10" s="146"/>
      <c r="L10" s="146"/>
      <c r="M10" s="146"/>
      <c r="N10" s="146"/>
      <c r="O10" s="146"/>
      <c r="P10" s="146"/>
      <c r="Q10" s="146"/>
      <c r="R10" s="146"/>
      <c r="S10" s="146"/>
      <c r="T10" s="146"/>
      <c r="U10" s="146"/>
      <c r="V10" s="146"/>
      <c r="W10" s="146"/>
      <c r="X10" s="146"/>
      <c r="Y10" s="146"/>
      <c r="Z10" s="146"/>
      <c r="AA10" s="147"/>
    </row>
    <row r="11" spans="1:28" x14ac:dyDescent="0.2">
      <c r="A11" s="148" t="s">
        <v>7</v>
      </c>
      <c r="B11" s="120" t="s">
        <v>0</v>
      </c>
      <c r="C11" s="162">
        <v>2010</v>
      </c>
      <c r="D11" s="117" t="s">
        <v>650</v>
      </c>
      <c r="E11" s="114" t="str">
        <f>IF(D11="País","Nivel incorrecto",IF(D11="Entidad","Nivel incorrecto",""))</f>
        <v/>
      </c>
      <c r="F11" s="10" t="s">
        <v>3</v>
      </c>
      <c r="G11" s="46" t="s">
        <v>576</v>
      </c>
      <c r="H11" s="23" t="s">
        <v>10</v>
      </c>
      <c r="I11" s="41">
        <v>138974</v>
      </c>
      <c r="J11" s="154"/>
      <c r="K11" s="154"/>
      <c r="L11" s="154"/>
      <c r="M11" s="154"/>
      <c r="N11" s="154"/>
      <c r="O11" s="154"/>
      <c r="P11" s="154"/>
      <c r="Q11" s="154"/>
      <c r="R11" s="154"/>
      <c r="S11" s="154"/>
      <c r="T11" s="154"/>
      <c r="U11" s="154"/>
      <c r="V11" s="154"/>
      <c r="W11" s="154"/>
      <c r="X11" s="154"/>
      <c r="Y11" s="154"/>
      <c r="Z11" s="154"/>
      <c r="AA11" s="120" t="s">
        <v>709</v>
      </c>
    </row>
    <row r="12" spans="1:28" ht="33.75" x14ac:dyDescent="0.2">
      <c r="A12" s="149"/>
      <c r="B12" s="135"/>
      <c r="C12" s="163"/>
      <c r="D12" s="118"/>
      <c r="E12" s="116"/>
      <c r="F12" s="10" t="s">
        <v>4</v>
      </c>
      <c r="G12" s="46" t="s">
        <v>576</v>
      </c>
      <c r="H12" s="39" t="s">
        <v>673</v>
      </c>
      <c r="I12" s="41">
        <v>57914</v>
      </c>
      <c r="J12" s="154"/>
      <c r="K12" s="154"/>
      <c r="L12" s="154"/>
      <c r="M12" s="154"/>
      <c r="N12" s="154"/>
      <c r="O12" s="154"/>
      <c r="P12" s="154"/>
      <c r="Q12" s="154"/>
      <c r="R12" s="154"/>
      <c r="S12" s="154"/>
      <c r="T12" s="154"/>
      <c r="U12" s="154"/>
      <c r="V12" s="154"/>
      <c r="W12" s="154"/>
      <c r="X12" s="154"/>
      <c r="Y12" s="154"/>
      <c r="Z12" s="154"/>
      <c r="AA12" s="135"/>
    </row>
    <row r="13" spans="1:28" ht="45" x14ac:dyDescent="0.2">
      <c r="A13" s="149"/>
      <c r="B13" s="135"/>
      <c r="C13" s="163"/>
      <c r="D13" s="118"/>
      <c r="E13" s="116"/>
      <c r="F13" s="10" t="s">
        <v>5</v>
      </c>
      <c r="G13" s="46" t="s">
        <v>576</v>
      </c>
      <c r="H13" s="23" t="s">
        <v>11</v>
      </c>
      <c r="I13" s="41">
        <v>76201</v>
      </c>
      <c r="J13" s="154"/>
      <c r="K13" s="154"/>
      <c r="L13" s="154"/>
      <c r="M13" s="154"/>
      <c r="N13" s="154"/>
      <c r="O13" s="154"/>
      <c r="P13" s="154"/>
      <c r="Q13" s="154"/>
      <c r="R13" s="154"/>
      <c r="S13" s="154"/>
      <c r="T13" s="154"/>
      <c r="U13" s="154"/>
      <c r="V13" s="154"/>
      <c r="W13" s="154"/>
      <c r="X13" s="154"/>
      <c r="Y13" s="154"/>
      <c r="Z13" s="154"/>
      <c r="AA13" s="135"/>
    </row>
    <row r="14" spans="1:28" ht="22.5" x14ac:dyDescent="0.2">
      <c r="A14" s="150"/>
      <c r="B14" s="121"/>
      <c r="C14" s="164"/>
      <c r="D14" s="119"/>
      <c r="E14" s="115"/>
      <c r="F14" s="10" t="s">
        <v>6</v>
      </c>
      <c r="G14" s="46" t="s">
        <v>576</v>
      </c>
      <c r="H14" s="39" t="s">
        <v>674</v>
      </c>
      <c r="I14" s="41">
        <v>1115</v>
      </c>
      <c r="J14" s="154"/>
      <c r="K14" s="154"/>
      <c r="L14" s="154"/>
      <c r="M14" s="154"/>
      <c r="N14" s="154"/>
      <c r="O14" s="154"/>
      <c r="P14" s="154"/>
      <c r="Q14" s="154"/>
      <c r="R14" s="154"/>
      <c r="S14" s="154"/>
      <c r="T14" s="154"/>
      <c r="U14" s="154"/>
      <c r="V14" s="154"/>
      <c r="W14" s="154"/>
      <c r="X14" s="154"/>
      <c r="Y14" s="154"/>
      <c r="Z14" s="154"/>
      <c r="AA14" s="121"/>
    </row>
    <row r="15" spans="1:28" ht="12.75" x14ac:dyDescent="0.2">
      <c r="A15" s="148" t="s">
        <v>52</v>
      </c>
      <c r="B15" s="120" t="s">
        <v>102</v>
      </c>
      <c r="C15" s="136">
        <f>IF($C$11="","",$C$11)</f>
        <v>2010</v>
      </c>
      <c r="D15" s="117" t="s">
        <v>650</v>
      </c>
      <c r="E15" s="114" t="str">
        <f>IF(D15="País","Nivel incorrecto",IF(D15="Entidad","Nivel incorrecto",""))</f>
        <v/>
      </c>
      <c r="F15" s="151" t="s">
        <v>430</v>
      </c>
      <c r="G15" s="152"/>
      <c r="H15" s="153"/>
      <c r="I15" s="19">
        <v>1</v>
      </c>
      <c r="J15" s="15" t="s">
        <v>83</v>
      </c>
      <c r="K15" s="19">
        <v>2</v>
      </c>
      <c r="L15" s="15" t="s">
        <v>85</v>
      </c>
      <c r="M15" s="19">
        <v>3</v>
      </c>
      <c r="N15" s="15" t="s">
        <v>86</v>
      </c>
      <c r="O15" s="19">
        <v>4</v>
      </c>
      <c r="P15" s="15" t="s">
        <v>87</v>
      </c>
      <c r="Q15" s="19">
        <v>5</v>
      </c>
      <c r="R15" s="15" t="s">
        <v>88</v>
      </c>
      <c r="S15" s="19">
        <v>6</v>
      </c>
      <c r="T15" s="15" t="s">
        <v>89</v>
      </c>
      <c r="U15" s="19">
        <v>7</v>
      </c>
      <c r="V15" s="15" t="s">
        <v>90</v>
      </c>
      <c r="W15" s="19">
        <v>8</v>
      </c>
      <c r="X15" s="15" t="s">
        <v>91</v>
      </c>
      <c r="Y15" s="19">
        <v>9</v>
      </c>
      <c r="Z15" s="15" t="s">
        <v>92</v>
      </c>
      <c r="AA15" s="120" t="s">
        <v>709</v>
      </c>
    </row>
    <row r="16" spans="1:28" ht="33.75" x14ac:dyDescent="0.2">
      <c r="A16" s="149"/>
      <c r="B16" s="135"/>
      <c r="C16" s="137"/>
      <c r="D16" s="118"/>
      <c r="E16" s="116"/>
      <c r="F16" s="10" t="s">
        <v>13</v>
      </c>
      <c r="G16" s="46" t="s">
        <v>577</v>
      </c>
      <c r="H16" s="86" t="s">
        <v>705</v>
      </c>
      <c r="I16" s="41">
        <v>739</v>
      </c>
      <c r="J16" s="85">
        <f>SUM(I19:I21)</f>
        <v>2139</v>
      </c>
      <c r="K16" s="11">
        <v>2964</v>
      </c>
      <c r="L16" s="85">
        <f>SUM(K19:K21)</f>
        <v>9849</v>
      </c>
      <c r="M16" s="11">
        <v>9732</v>
      </c>
      <c r="N16" s="85">
        <f>SUM(M19:M21)</f>
        <v>35030</v>
      </c>
      <c r="O16" s="12">
        <v>12529</v>
      </c>
      <c r="P16" s="85">
        <f>SUM(O19:O21)</f>
        <v>46178</v>
      </c>
      <c r="Q16" s="12">
        <v>5992</v>
      </c>
      <c r="R16" s="85">
        <f>SUM(Q19:Q21)</f>
        <v>24204</v>
      </c>
      <c r="S16" s="12">
        <v>2385</v>
      </c>
      <c r="T16" s="85">
        <f>SUM(S19:S21)</f>
        <v>10455</v>
      </c>
      <c r="U16" s="12">
        <v>798</v>
      </c>
      <c r="V16" s="85">
        <f>SUM(U19:U21)</f>
        <v>3800</v>
      </c>
      <c r="W16" s="12">
        <v>381</v>
      </c>
      <c r="X16" s="85">
        <f>SUM(W19:W21)</f>
        <v>1860</v>
      </c>
      <c r="Y16" s="12">
        <v>271</v>
      </c>
      <c r="Z16" s="85">
        <f>SUM(Y19:Y21)</f>
        <v>1392</v>
      </c>
      <c r="AA16" s="135"/>
      <c r="AB16" s="89"/>
    </row>
    <row r="17" spans="1:28" x14ac:dyDescent="0.2">
      <c r="A17" s="149"/>
      <c r="B17" s="135"/>
      <c r="C17" s="137"/>
      <c r="D17" s="118"/>
      <c r="E17" s="116"/>
      <c r="F17" s="10" t="s">
        <v>14</v>
      </c>
      <c r="G17" s="46" t="s">
        <v>577</v>
      </c>
      <c r="H17" s="23" t="s">
        <v>63</v>
      </c>
      <c r="I17" s="41"/>
      <c r="J17" s="20" t="s">
        <v>82</v>
      </c>
      <c r="K17" s="11"/>
      <c r="L17" s="20" t="s">
        <v>84</v>
      </c>
      <c r="M17" s="11"/>
      <c r="N17" s="20" t="s">
        <v>94</v>
      </c>
      <c r="O17" s="12"/>
      <c r="P17" s="20" t="s">
        <v>95</v>
      </c>
      <c r="Q17" s="12"/>
      <c r="R17" s="20" t="s">
        <v>96</v>
      </c>
      <c r="S17" s="12"/>
      <c r="T17" s="20" t="s">
        <v>97</v>
      </c>
      <c r="U17" s="12"/>
      <c r="V17" s="20" t="s">
        <v>98</v>
      </c>
      <c r="W17" s="12"/>
      <c r="X17" s="20" t="s">
        <v>99</v>
      </c>
      <c r="Y17" s="12"/>
      <c r="Z17" s="20" t="s">
        <v>93</v>
      </c>
      <c r="AA17" s="135"/>
    </row>
    <row r="18" spans="1:28" x14ac:dyDescent="0.2">
      <c r="A18" s="149"/>
      <c r="B18" s="135"/>
      <c r="C18" s="137"/>
      <c r="D18" s="118"/>
      <c r="E18" s="116"/>
      <c r="F18" s="10" t="s">
        <v>15</v>
      </c>
      <c r="G18" s="46" t="s">
        <v>577</v>
      </c>
      <c r="H18" s="23" t="s">
        <v>64</v>
      </c>
      <c r="I18" s="41"/>
      <c r="J18" s="85">
        <f>I15*(I16)</f>
        <v>739</v>
      </c>
      <c r="K18" s="11"/>
      <c r="L18" s="85">
        <f>K15*(K16)</f>
        <v>5928</v>
      </c>
      <c r="M18" s="11"/>
      <c r="N18" s="85">
        <f>M15*(M16)</f>
        <v>29196</v>
      </c>
      <c r="O18" s="12"/>
      <c r="P18" s="85">
        <f>O15*(O16)</f>
        <v>50116</v>
      </c>
      <c r="Q18" s="12"/>
      <c r="R18" s="85">
        <f>Q15*(Q16)</f>
        <v>29960</v>
      </c>
      <c r="S18" s="12"/>
      <c r="T18" s="85">
        <f>S15*(S16)</f>
        <v>14310</v>
      </c>
      <c r="U18" s="12"/>
      <c r="V18" s="85">
        <f>U15*(U16)</f>
        <v>5586</v>
      </c>
      <c r="W18" s="12"/>
      <c r="X18" s="85">
        <f>W15*(W16)</f>
        <v>3048</v>
      </c>
      <c r="Y18" s="12"/>
      <c r="Z18" s="85">
        <f>Y15*(Y16)</f>
        <v>2439</v>
      </c>
      <c r="AA18" s="135"/>
    </row>
    <row r="19" spans="1:28" ht="33.75" x14ac:dyDescent="0.2">
      <c r="A19" s="149"/>
      <c r="B19" s="135"/>
      <c r="C19" s="137"/>
      <c r="D19" s="118"/>
      <c r="E19" s="116"/>
      <c r="F19" s="10" t="s">
        <v>16</v>
      </c>
      <c r="G19" s="46" t="s">
        <v>576</v>
      </c>
      <c r="H19" s="86" t="s">
        <v>706</v>
      </c>
      <c r="I19" s="41">
        <v>2139</v>
      </c>
      <c r="J19" s="20" t="s">
        <v>73</v>
      </c>
      <c r="K19" s="11">
        <v>9849</v>
      </c>
      <c r="L19" s="20" t="s">
        <v>74</v>
      </c>
      <c r="M19" s="11">
        <v>35030</v>
      </c>
      <c r="N19" s="20" t="s">
        <v>75</v>
      </c>
      <c r="O19" s="12">
        <v>46178</v>
      </c>
      <c r="P19" s="20" t="s">
        <v>76</v>
      </c>
      <c r="Q19" s="12">
        <v>24204</v>
      </c>
      <c r="R19" s="20" t="s">
        <v>77</v>
      </c>
      <c r="S19" s="12">
        <v>10455</v>
      </c>
      <c r="T19" s="20" t="s">
        <v>78</v>
      </c>
      <c r="U19" s="12">
        <v>3800</v>
      </c>
      <c r="V19" s="20" t="s">
        <v>79</v>
      </c>
      <c r="W19" s="12">
        <v>1860</v>
      </c>
      <c r="X19" s="20" t="s">
        <v>80</v>
      </c>
      <c r="Y19" s="12">
        <v>1392</v>
      </c>
      <c r="Z19" s="20" t="s">
        <v>81</v>
      </c>
      <c r="AA19" s="135"/>
      <c r="AB19" s="89"/>
    </row>
    <row r="20" spans="1:28" x14ac:dyDescent="0.2">
      <c r="A20" s="149"/>
      <c r="B20" s="135"/>
      <c r="C20" s="137"/>
      <c r="D20" s="118"/>
      <c r="E20" s="116"/>
      <c r="F20" s="10" t="s">
        <v>19</v>
      </c>
      <c r="G20" s="46" t="s">
        <v>576</v>
      </c>
      <c r="H20" s="23" t="s">
        <v>65</v>
      </c>
      <c r="I20" s="41"/>
      <c r="J20" s="26">
        <f>IF(J18=0,"",J16/J18)</f>
        <v>2.8944519621109608</v>
      </c>
      <c r="K20" s="11"/>
      <c r="L20" s="26">
        <f>IF(L18=0,"",L16/L18)</f>
        <v>1.6614372469635628</v>
      </c>
      <c r="M20" s="11"/>
      <c r="N20" s="26">
        <f>IF(N18=0,"",N16/N18)</f>
        <v>1.1998218934100562</v>
      </c>
      <c r="O20" s="12"/>
      <c r="P20" s="26">
        <f>IF(P18=0,"",P16/P18)</f>
        <v>0.92142230026338889</v>
      </c>
      <c r="Q20" s="12"/>
      <c r="R20" s="26">
        <f>IF(R18=0,"",R16/R18)</f>
        <v>0.80787716955941258</v>
      </c>
      <c r="S20" s="12"/>
      <c r="T20" s="26">
        <f>IF(T18=0,"",T16/T18)</f>
        <v>0.73060796645702308</v>
      </c>
      <c r="U20" s="12"/>
      <c r="V20" s="26">
        <f>IF(V18=0,"",V16/V18)</f>
        <v>0.68027210884353739</v>
      </c>
      <c r="W20" s="12"/>
      <c r="X20" s="26">
        <f>IF(X18=0,"",X16/X18)</f>
        <v>0.61023622047244097</v>
      </c>
      <c r="Y20" s="12"/>
      <c r="Z20" s="26">
        <f>IF(Z18=0,"",Z16/Z18)</f>
        <v>0.57072570725707261</v>
      </c>
      <c r="AA20" s="135"/>
    </row>
    <row r="21" spans="1:28" ht="22.5" x14ac:dyDescent="0.2">
      <c r="A21" s="149"/>
      <c r="B21" s="135"/>
      <c r="C21" s="137"/>
      <c r="D21" s="118"/>
      <c r="E21" s="116"/>
      <c r="F21" s="10" t="s">
        <v>17</v>
      </c>
      <c r="G21" s="46" t="s">
        <v>576</v>
      </c>
      <c r="H21" s="39" t="s">
        <v>675</v>
      </c>
      <c r="I21" s="41"/>
      <c r="J21" s="27">
        <f>IF(J20&gt;3,(100*$J$16/$I$22),0)</f>
        <v>0</v>
      </c>
      <c r="K21" s="13"/>
      <c r="L21" s="27">
        <f>IF(L20&gt;3,(100*$L$16/$I$22),0)</f>
        <v>0</v>
      </c>
      <c r="M21" s="13"/>
      <c r="N21" s="28">
        <f>IF(N20&gt;3,(100*N16/$I$22),0)</f>
        <v>0</v>
      </c>
      <c r="O21" s="18"/>
      <c r="P21" s="28">
        <f>IF(P20&gt;3,(100*P16/$I$22),0)</f>
        <v>0</v>
      </c>
      <c r="Q21" s="18"/>
      <c r="R21" s="28">
        <f>IF(R20&gt;3,(100*R16/$I$22),0)</f>
        <v>0</v>
      </c>
      <c r="S21" s="18"/>
      <c r="T21" s="28">
        <f>IF(T20&gt;3,(100*T16/$I$22),0)</f>
        <v>0</v>
      </c>
      <c r="U21" s="18"/>
      <c r="V21" s="28">
        <f>IF(V20&gt;3,(100*V16/$I$22),0)</f>
        <v>0</v>
      </c>
      <c r="W21" s="18"/>
      <c r="X21" s="28">
        <f>IF(X20&gt;3,(100*X16/$I$22),0)</f>
        <v>0</v>
      </c>
      <c r="Y21" s="18"/>
      <c r="Z21" s="28">
        <f>IF(Z20&gt;3,(100*Z16/$I$22),0)</f>
        <v>0</v>
      </c>
      <c r="AA21" s="135"/>
    </row>
    <row r="22" spans="1:28" x14ac:dyDescent="0.2">
      <c r="A22" s="149"/>
      <c r="B22" s="135"/>
      <c r="C22" s="137"/>
      <c r="D22" s="118"/>
      <c r="E22" s="116"/>
      <c r="F22" s="10" t="s">
        <v>3</v>
      </c>
      <c r="G22" s="47" t="s">
        <v>576</v>
      </c>
      <c r="H22" s="24" t="s">
        <v>10</v>
      </c>
      <c r="I22" s="61">
        <f>IF(I11="","",+I11)</f>
        <v>138974</v>
      </c>
      <c r="J22" s="125"/>
      <c r="K22" s="126"/>
      <c r="L22" s="126"/>
      <c r="M22" s="126"/>
      <c r="N22" s="126"/>
      <c r="O22" s="126"/>
      <c r="P22" s="126"/>
      <c r="Q22" s="126"/>
      <c r="R22" s="126"/>
      <c r="S22" s="126"/>
      <c r="T22" s="126"/>
      <c r="U22" s="126"/>
      <c r="V22" s="126"/>
      <c r="W22" s="126"/>
      <c r="X22" s="126"/>
      <c r="Y22" s="126"/>
      <c r="Z22" s="127"/>
      <c r="AA22" s="135"/>
    </row>
    <row r="23" spans="1:28" ht="22.5" x14ac:dyDescent="0.2">
      <c r="A23" s="149"/>
      <c r="B23" s="135"/>
      <c r="C23" s="137"/>
      <c r="D23" s="118"/>
      <c r="E23" s="116"/>
      <c r="F23" s="10" t="s">
        <v>18</v>
      </c>
      <c r="G23" s="48" t="s">
        <v>576</v>
      </c>
      <c r="H23" s="25" t="s">
        <v>66</v>
      </c>
      <c r="I23" s="62"/>
      <c r="J23" s="128"/>
      <c r="K23" s="129"/>
      <c r="L23" s="129"/>
      <c r="M23" s="129"/>
      <c r="N23" s="129"/>
      <c r="O23" s="129"/>
      <c r="P23" s="129"/>
      <c r="Q23" s="129"/>
      <c r="R23" s="129"/>
      <c r="S23" s="129"/>
      <c r="T23" s="129"/>
      <c r="U23" s="129"/>
      <c r="V23" s="129"/>
      <c r="W23" s="129"/>
      <c r="X23" s="129"/>
      <c r="Y23" s="129"/>
      <c r="Z23" s="130"/>
      <c r="AA23" s="135"/>
    </row>
    <row r="24" spans="1:28" x14ac:dyDescent="0.2">
      <c r="A24" s="150"/>
      <c r="B24" s="121"/>
      <c r="C24" s="138"/>
      <c r="D24" s="119"/>
      <c r="E24" s="115"/>
      <c r="F24" s="10" t="s">
        <v>6</v>
      </c>
      <c r="G24" s="46" t="s">
        <v>576</v>
      </c>
      <c r="H24" s="39" t="s">
        <v>676</v>
      </c>
      <c r="I24" s="41">
        <v>1199.1153590056588</v>
      </c>
      <c r="J24" s="131"/>
      <c r="K24" s="132"/>
      <c r="L24" s="132"/>
      <c r="M24" s="132"/>
      <c r="N24" s="132"/>
      <c r="O24" s="132"/>
      <c r="P24" s="132"/>
      <c r="Q24" s="132"/>
      <c r="R24" s="132"/>
      <c r="S24" s="132"/>
      <c r="T24" s="132"/>
      <c r="U24" s="132"/>
      <c r="V24" s="132"/>
      <c r="W24" s="132"/>
      <c r="X24" s="132"/>
      <c r="Y24" s="132"/>
      <c r="Z24" s="133"/>
      <c r="AA24" s="121"/>
    </row>
    <row r="25" spans="1:28" ht="22.5" x14ac:dyDescent="0.2">
      <c r="A25" s="124" t="s">
        <v>53</v>
      </c>
      <c r="B25" s="123" t="s">
        <v>103</v>
      </c>
      <c r="C25" s="136">
        <f t="shared" ref="C25:C77" si="0">IF($C$11="","",$C$11)</f>
        <v>2010</v>
      </c>
      <c r="D25" s="117" t="s">
        <v>650</v>
      </c>
      <c r="E25" s="114" t="str">
        <f t="shared" ref="E25:E52" si="1">IF(D25="País","Nivel incorrecto",IF(D25="Entidad","Nivel incorrecto",""))</f>
        <v/>
      </c>
      <c r="F25" s="10" t="s">
        <v>48</v>
      </c>
      <c r="G25" s="46" t="s">
        <v>576</v>
      </c>
      <c r="H25" s="23" t="s">
        <v>67</v>
      </c>
      <c r="I25" s="41">
        <v>425</v>
      </c>
      <c r="J25" s="125"/>
      <c r="K25" s="126"/>
      <c r="L25" s="126"/>
      <c r="M25" s="126"/>
      <c r="N25" s="126"/>
      <c r="O25" s="126"/>
      <c r="P25" s="126"/>
      <c r="Q25" s="126"/>
      <c r="R25" s="126"/>
      <c r="S25" s="126"/>
      <c r="T25" s="126"/>
      <c r="U25" s="126"/>
      <c r="V25" s="126"/>
      <c r="W25" s="126"/>
      <c r="X25" s="126"/>
      <c r="Y25" s="126"/>
      <c r="Z25" s="127"/>
      <c r="AA25" s="120" t="s">
        <v>709</v>
      </c>
    </row>
    <row r="26" spans="1:28" x14ac:dyDescent="0.2">
      <c r="A26" s="124"/>
      <c r="B26" s="123"/>
      <c r="C26" s="137"/>
      <c r="D26" s="118"/>
      <c r="E26" s="116"/>
      <c r="F26" s="10" t="s">
        <v>3</v>
      </c>
      <c r="G26" s="46" t="s">
        <v>576</v>
      </c>
      <c r="H26" s="23" t="s">
        <v>10</v>
      </c>
      <c r="I26" s="61">
        <f>IF(I11="","",+I11)</f>
        <v>138974</v>
      </c>
      <c r="J26" s="128"/>
      <c r="K26" s="129"/>
      <c r="L26" s="129"/>
      <c r="M26" s="129"/>
      <c r="N26" s="129"/>
      <c r="O26" s="129"/>
      <c r="P26" s="129"/>
      <c r="Q26" s="129"/>
      <c r="R26" s="129"/>
      <c r="S26" s="129"/>
      <c r="T26" s="129"/>
      <c r="U26" s="129"/>
      <c r="V26" s="129"/>
      <c r="W26" s="129"/>
      <c r="X26" s="129"/>
      <c r="Y26" s="129"/>
      <c r="Z26" s="130"/>
      <c r="AA26" s="135"/>
    </row>
    <row r="27" spans="1:28" ht="22.5" x14ac:dyDescent="0.2">
      <c r="A27" s="124"/>
      <c r="B27" s="123"/>
      <c r="C27" s="138"/>
      <c r="D27" s="119"/>
      <c r="E27" s="115"/>
      <c r="F27" s="10" t="s">
        <v>6</v>
      </c>
      <c r="G27" s="46" t="s">
        <v>576</v>
      </c>
      <c r="H27" s="23" t="s">
        <v>68</v>
      </c>
      <c r="I27" s="41">
        <v>726</v>
      </c>
      <c r="J27" s="131"/>
      <c r="K27" s="132"/>
      <c r="L27" s="132"/>
      <c r="M27" s="132"/>
      <c r="N27" s="132"/>
      <c r="O27" s="132"/>
      <c r="P27" s="132"/>
      <c r="Q27" s="132"/>
      <c r="R27" s="132"/>
      <c r="S27" s="132"/>
      <c r="T27" s="132"/>
      <c r="U27" s="132"/>
      <c r="V27" s="132"/>
      <c r="W27" s="132"/>
      <c r="X27" s="132"/>
      <c r="Y27" s="132"/>
      <c r="Z27" s="133"/>
      <c r="AA27" s="121"/>
    </row>
    <row r="28" spans="1:28" ht="22.5" x14ac:dyDescent="0.2">
      <c r="A28" s="148" t="s">
        <v>54</v>
      </c>
      <c r="B28" s="120" t="s">
        <v>104</v>
      </c>
      <c r="C28" s="136">
        <f t="shared" si="0"/>
        <v>2010</v>
      </c>
      <c r="D28" s="117" t="s">
        <v>650</v>
      </c>
      <c r="E28" s="114" t="str">
        <f t="shared" si="1"/>
        <v/>
      </c>
      <c r="F28" s="10" t="s">
        <v>49</v>
      </c>
      <c r="G28" s="46" t="s">
        <v>576</v>
      </c>
      <c r="H28" s="77" t="s">
        <v>69</v>
      </c>
      <c r="I28" s="41">
        <v>117545</v>
      </c>
      <c r="J28" s="125"/>
      <c r="K28" s="126"/>
      <c r="L28" s="126"/>
      <c r="M28" s="126"/>
      <c r="N28" s="126"/>
      <c r="O28" s="126"/>
      <c r="P28" s="126"/>
      <c r="Q28" s="126"/>
      <c r="R28" s="126"/>
      <c r="S28" s="126"/>
      <c r="T28" s="126"/>
      <c r="U28" s="126"/>
      <c r="V28" s="126"/>
      <c r="W28" s="126"/>
      <c r="X28" s="126"/>
      <c r="Y28" s="126"/>
      <c r="Z28" s="127"/>
      <c r="AA28" s="120" t="s">
        <v>709</v>
      </c>
    </row>
    <row r="29" spans="1:28" ht="22.5" x14ac:dyDescent="0.2">
      <c r="A29" s="149"/>
      <c r="B29" s="135"/>
      <c r="C29" s="137"/>
      <c r="D29" s="118"/>
      <c r="E29" s="116"/>
      <c r="F29" s="21" t="s">
        <v>105</v>
      </c>
      <c r="G29" s="46" t="s">
        <v>576</v>
      </c>
      <c r="H29" s="77" t="s">
        <v>70</v>
      </c>
      <c r="I29" s="41">
        <v>3677</v>
      </c>
      <c r="J29" s="128"/>
      <c r="K29" s="129"/>
      <c r="L29" s="129"/>
      <c r="M29" s="129"/>
      <c r="N29" s="129"/>
      <c r="O29" s="129"/>
      <c r="P29" s="129"/>
      <c r="Q29" s="129"/>
      <c r="R29" s="129"/>
      <c r="S29" s="129"/>
      <c r="T29" s="129"/>
      <c r="U29" s="129"/>
      <c r="V29" s="129"/>
      <c r="W29" s="129"/>
      <c r="X29" s="129"/>
      <c r="Y29" s="129"/>
      <c r="Z29" s="130"/>
      <c r="AA29" s="135"/>
    </row>
    <row r="30" spans="1:28" ht="22.5" x14ac:dyDescent="0.2">
      <c r="A30" s="149"/>
      <c r="B30" s="135"/>
      <c r="C30" s="137"/>
      <c r="D30" s="118"/>
      <c r="E30" s="116"/>
      <c r="F30" s="10" t="s">
        <v>50</v>
      </c>
      <c r="G30" s="46" t="s">
        <v>576</v>
      </c>
      <c r="H30" s="77" t="s">
        <v>71</v>
      </c>
      <c r="I30" s="41">
        <v>6425</v>
      </c>
      <c r="J30" s="128"/>
      <c r="K30" s="129"/>
      <c r="L30" s="129"/>
      <c r="M30" s="129"/>
      <c r="N30" s="129"/>
      <c r="O30" s="129"/>
      <c r="P30" s="129"/>
      <c r="Q30" s="129"/>
      <c r="R30" s="129"/>
      <c r="S30" s="129"/>
      <c r="T30" s="129"/>
      <c r="U30" s="129"/>
      <c r="V30" s="129"/>
      <c r="W30" s="129"/>
      <c r="X30" s="129"/>
      <c r="Y30" s="129"/>
      <c r="Z30" s="130"/>
      <c r="AA30" s="135"/>
    </row>
    <row r="31" spans="1:28" ht="22.5" x14ac:dyDescent="0.2">
      <c r="A31" s="149"/>
      <c r="B31" s="135"/>
      <c r="C31" s="137"/>
      <c r="D31" s="118"/>
      <c r="E31" s="116"/>
      <c r="F31" s="21" t="s">
        <v>106</v>
      </c>
      <c r="G31" s="46" t="s">
        <v>576</v>
      </c>
      <c r="H31" s="77" t="s">
        <v>107</v>
      </c>
      <c r="I31" s="41">
        <v>3602</v>
      </c>
      <c r="J31" s="128"/>
      <c r="K31" s="129"/>
      <c r="L31" s="129"/>
      <c r="M31" s="129"/>
      <c r="N31" s="129"/>
      <c r="O31" s="129"/>
      <c r="P31" s="129"/>
      <c r="Q31" s="129"/>
      <c r="R31" s="129"/>
      <c r="S31" s="129"/>
      <c r="T31" s="129"/>
      <c r="U31" s="129"/>
      <c r="V31" s="129"/>
      <c r="W31" s="129"/>
      <c r="X31" s="129"/>
      <c r="Y31" s="129"/>
      <c r="Z31" s="130"/>
      <c r="AA31" s="135"/>
    </row>
    <row r="32" spans="1:28" x14ac:dyDescent="0.2">
      <c r="A32" s="149"/>
      <c r="B32" s="135"/>
      <c r="C32" s="137"/>
      <c r="D32" s="118"/>
      <c r="E32" s="116"/>
      <c r="F32" s="10" t="s">
        <v>3</v>
      </c>
      <c r="G32" s="46" t="s">
        <v>576</v>
      </c>
      <c r="H32" s="77" t="s">
        <v>10</v>
      </c>
      <c r="I32" s="61">
        <f>IF(I11="","",+I11)</f>
        <v>138974</v>
      </c>
      <c r="J32" s="128"/>
      <c r="K32" s="129"/>
      <c r="L32" s="129"/>
      <c r="M32" s="129"/>
      <c r="N32" s="129"/>
      <c r="O32" s="129"/>
      <c r="P32" s="129"/>
      <c r="Q32" s="129"/>
      <c r="R32" s="129"/>
      <c r="S32" s="129"/>
      <c r="T32" s="129"/>
      <c r="U32" s="129"/>
      <c r="V32" s="129"/>
      <c r="W32" s="129"/>
      <c r="X32" s="129"/>
      <c r="Y32" s="129"/>
      <c r="Z32" s="130"/>
      <c r="AA32" s="135"/>
    </row>
    <row r="33" spans="1:27" ht="22.5" x14ac:dyDescent="0.2">
      <c r="A33" s="150"/>
      <c r="B33" s="121"/>
      <c r="C33" s="138"/>
      <c r="D33" s="119"/>
      <c r="E33" s="115"/>
      <c r="F33" s="10" t="s">
        <v>6</v>
      </c>
      <c r="G33" s="46" t="s">
        <v>576</v>
      </c>
      <c r="H33" s="77" t="s">
        <v>72</v>
      </c>
      <c r="I33" s="41">
        <v>591</v>
      </c>
      <c r="J33" s="131"/>
      <c r="K33" s="132"/>
      <c r="L33" s="132"/>
      <c r="M33" s="132"/>
      <c r="N33" s="132"/>
      <c r="O33" s="132"/>
      <c r="P33" s="132"/>
      <c r="Q33" s="132"/>
      <c r="R33" s="132"/>
      <c r="S33" s="132"/>
      <c r="T33" s="132"/>
      <c r="U33" s="132"/>
      <c r="V33" s="132"/>
      <c r="W33" s="132"/>
      <c r="X33" s="132"/>
      <c r="Y33" s="132"/>
      <c r="Z33" s="133"/>
      <c r="AA33" s="121"/>
    </row>
    <row r="34" spans="1:27" x14ac:dyDescent="0.2">
      <c r="A34" s="124" t="s">
        <v>55</v>
      </c>
      <c r="B34" s="123" t="s">
        <v>606</v>
      </c>
      <c r="C34" s="136">
        <f t="shared" si="0"/>
        <v>2010</v>
      </c>
      <c r="D34" s="117" t="s">
        <v>650</v>
      </c>
      <c r="E34" s="114" t="str">
        <f t="shared" si="1"/>
        <v/>
      </c>
      <c r="F34" s="10" t="s">
        <v>3</v>
      </c>
      <c r="G34" s="46" t="s">
        <v>576</v>
      </c>
      <c r="H34" s="77" t="s">
        <v>10</v>
      </c>
      <c r="I34" s="6">
        <f>IF(I11="","",+I11)</f>
        <v>138974</v>
      </c>
      <c r="J34" s="125"/>
      <c r="K34" s="126"/>
      <c r="L34" s="126"/>
      <c r="M34" s="126"/>
      <c r="N34" s="126"/>
      <c r="O34" s="126"/>
      <c r="P34" s="126"/>
      <c r="Q34" s="126"/>
      <c r="R34" s="126"/>
      <c r="S34" s="126"/>
      <c r="T34" s="126"/>
      <c r="U34" s="126"/>
      <c r="V34" s="126"/>
      <c r="W34" s="126"/>
      <c r="X34" s="126"/>
      <c r="Y34" s="126"/>
      <c r="Z34" s="127"/>
      <c r="AA34" s="120" t="s">
        <v>709</v>
      </c>
    </row>
    <row r="35" spans="1:27" ht="22.5" x14ac:dyDescent="0.2">
      <c r="A35" s="124"/>
      <c r="B35" s="123"/>
      <c r="C35" s="137"/>
      <c r="D35" s="118"/>
      <c r="E35" s="116"/>
      <c r="F35" s="21" t="s">
        <v>100</v>
      </c>
      <c r="G35" s="46" t="s">
        <v>576</v>
      </c>
      <c r="H35" s="77" t="s">
        <v>578</v>
      </c>
      <c r="I35" s="5">
        <v>123994</v>
      </c>
      <c r="J35" s="128"/>
      <c r="K35" s="129"/>
      <c r="L35" s="129"/>
      <c r="M35" s="129"/>
      <c r="N35" s="129"/>
      <c r="O35" s="129"/>
      <c r="P35" s="129"/>
      <c r="Q35" s="129"/>
      <c r="R35" s="129"/>
      <c r="S35" s="129"/>
      <c r="T35" s="129"/>
      <c r="U35" s="129"/>
      <c r="V35" s="129"/>
      <c r="W35" s="129"/>
      <c r="X35" s="129"/>
      <c r="Y35" s="129"/>
      <c r="Z35" s="130"/>
      <c r="AA35" s="135"/>
    </row>
    <row r="36" spans="1:27" ht="22.5" x14ac:dyDescent="0.2">
      <c r="A36" s="124"/>
      <c r="B36" s="123"/>
      <c r="C36" s="138"/>
      <c r="D36" s="119"/>
      <c r="E36" s="115"/>
      <c r="F36" s="10" t="s">
        <v>6</v>
      </c>
      <c r="G36" s="46" t="s">
        <v>576</v>
      </c>
      <c r="H36" s="77" t="s">
        <v>101</v>
      </c>
      <c r="I36" s="5">
        <v>396</v>
      </c>
      <c r="J36" s="131"/>
      <c r="K36" s="132"/>
      <c r="L36" s="132"/>
      <c r="M36" s="132"/>
      <c r="N36" s="132"/>
      <c r="O36" s="132"/>
      <c r="P36" s="132"/>
      <c r="Q36" s="132"/>
      <c r="R36" s="132"/>
      <c r="S36" s="132"/>
      <c r="T36" s="132"/>
      <c r="U36" s="132"/>
      <c r="V36" s="132"/>
      <c r="W36" s="132"/>
      <c r="X36" s="132"/>
      <c r="Y36" s="132"/>
      <c r="Z36" s="133"/>
      <c r="AA36" s="121"/>
    </row>
    <row r="37" spans="1:27" ht="11.25" customHeight="1" x14ac:dyDescent="0.2">
      <c r="A37" s="124" t="s">
        <v>56</v>
      </c>
      <c r="B37" s="123" t="s">
        <v>607</v>
      </c>
      <c r="C37" s="136">
        <f t="shared" si="0"/>
        <v>2010</v>
      </c>
      <c r="D37" s="117" t="s">
        <v>650</v>
      </c>
      <c r="E37" s="114" t="str">
        <f t="shared" si="1"/>
        <v/>
      </c>
      <c r="F37" s="21" t="s">
        <v>110</v>
      </c>
      <c r="G37" s="46" t="s">
        <v>579</v>
      </c>
      <c r="H37" s="77" t="s">
        <v>113</v>
      </c>
      <c r="I37" s="5">
        <v>109</v>
      </c>
      <c r="J37" s="125"/>
      <c r="K37" s="126"/>
      <c r="L37" s="126"/>
      <c r="M37" s="126"/>
      <c r="N37" s="126"/>
      <c r="O37" s="126"/>
      <c r="P37" s="126"/>
      <c r="Q37" s="126"/>
      <c r="R37" s="126"/>
      <c r="S37" s="126"/>
      <c r="T37" s="126"/>
      <c r="U37" s="126"/>
      <c r="V37" s="126"/>
      <c r="W37" s="126"/>
      <c r="X37" s="126"/>
      <c r="Y37" s="126"/>
      <c r="Z37" s="127"/>
      <c r="AA37" s="120" t="s">
        <v>710</v>
      </c>
    </row>
    <row r="38" spans="1:27" x14ac:dyDescent="0.2">
      <c r="A38" s="124"/>
      <c r="B38" s="123"/>
      <c r="C38" s="138"/>
      <c r="D38" s="119"/>
      <c r="E38" s="115"/>
      <c r="F38" s="21" t="s">
        <v>111</v>
      </c>
      <c r="G38" s="46" t="s">
        <v>576</v>
      </c>
      <c r="H38" s="77" t="s">
        <v>112</v>
      </c>
      <c r="I38" s="5">
        <v>12851</v>
      </c>
      <c r="J38" s="131"/>
      <c r="K38" s="132"/>
      <c r="L38" s="132"/>
      <c r="M38" s="132"/>
      <c r="N38" s="132"/>
      <c r="O38" s="132"/>
      <c r="P38" s="132"/>
      <c r="Q38" s="132"/>
      <c r="R38" s="132"/>
      <c r="S38" s="132"/>
      <c r="T38" s="132"/>
      <c r="U38" s="132"/>
      <c r="V38" s="132"/>
      <c r="W38" s="132"/>
      <c r="X38" s="132"/>
      <c r="Y38" s="132"/>
      <c r="Z38" s="133"/>
      <c r="AA38" s="121"/>
    </row>
    <row r="39" spans="1:27" ht="11.25" customHeight="1" x14ac:dyDescent="0.2">
      <c r="A39" s="124" t="s">
        <v>57</v>
      </c>
      <c r="B39" s="123" t="s">
        <v>114</v>
      </c>
      <c r="C39" s="136">
        <f t="shared" si="0"/>
        <v>2010</v>
      </c>
      <c r="D39" s="120" t="s">
        <v>650</v>
      </c>
      <c r="E39" s="114" t="str">
        <f>IF(D39="País","Nivel incorrecto",IF(D39="Entidad","Nivel incorrecto",IF(D39="Delegación de la Ciudad de México","Nivel incorrecto","")))</f>
        <v/>
      </c>
      <c r="F39" s="21" t="s">
        <v>114</v>
      </c>
      <c r="G39" s="46" t="s">
        <v>580</v>
      </c>
      <c r="H39" s="77" t="s">
        <v>116</v>
      </c>
      <c r="I39" s="5">
        <v>34</v>
      </c>
      <c r="J39" s="125"/>
      <c r="K39" s="126"/>
      <c r="L39" s="126"/>
      <c r="M39" s="126"/>
      <c r="N39" s="126"/>
      <c r="O39" s="126"/>
      <c r="P39" s="126"/>
      <c r="Q39" s="126"/>
      <c r="R39" s="126"/>
      <c r="S39" s="126"/>
      <c r="T39" s="126"/>
      <c r="U39" s="126"/>
      <c r="V39" s="126"/>
      <c r="W39" s="126"/>
      <c r="X39" s="126"/>
      <c r="Y39" s="126"/>
      <c r="Z39" s="127"/>
      <c r="AA39" s="120" t="s">
        <v>711</v>
      </c>
    </row>
    <row r="40" spans="1:27" x14ac:dyDescent="0.2">
      <c r="A40" s="124"/>
      <c r="B40" s="123"/>
      <c r="C40" s="138"/>
      <c r="D40" s="121"/>
      <c r="E40" s="115"/>
      <c r="F40" s="21" t="s">
        <v>115</v>
      </c>
      <c r="G40" s="46" t="s">
        <v>576</v>
      </c>
      <c r="H40" s="77" t="s">
        <v>117</v>
      </c>
      <c r="I40" s="6">
        <f>IF(I11="","",+I11)</f>
        <v>138974</v>
      </c>
      <c r="J40" s="131"/>
      <c r="K40" s="132"/>
      <c r="L40" s="132"/>
      <c r="M40" s="132"/>
      <c r="N40" s="132"/>
      <c r="O40" s="132"/>
      <c r="P40" s="132"/>
      <c r="Q40" s="132"/>
      <c r="R40" s="132"/>
      <c r="S40" s="132"/>
      <c r="T40" s="132"/>
      <c r="U40" s="132"/>
      <c r="V40" s="132"/>
      <c r="W40" s="132"/>
      <c r="X40" s="132"/>
      <c r="Y40" s="132"/>
      <c r="Z40" s="133"/>
      <c r="AA40" s="121"/>
    </row>
    <row r="41" spans="1:27" ht="11.25" customHeight="1" x14ac:dyDescent="0.2">
      <c r="A41" s="148" t="s">
        <v>58</v>
      </c>
      <c r="B41" s="134" t="s">
        <v>708</v>
      </c>
      <c r="C41" s="136">
        <f t="shared" si="0"/>
        <v>2010</v>
      </c>
      <c r="D41" s="117" t="s">
        <v>650</v>
      </c>
      <c r="E41" s="114" t="s">
        <v>704</v>
      </c>
      <c r="F41" s="21" t="s">
        <v>120</v>
      </c>
      <c r="G41" s="46" t="s">
        <v>12</v>
      </c>
      <c r="H41" s="77" t="s">
        <v>131</v>
      </c>
      <c r="I41" s="29">
        <v>0</v>
      </c>
      <c r="J41" s="122"/>
      <c r="K41" s="122"/>
      <c r="L41" s="122"/>
      <c r="M41" s="122"/>
      <c r="N41" s="122"/>
      <c r="O41" s="122"/>
      <c r="P41" s="122"/>
      <c r="Q41" s="122"/>
      <c r="R41" s="122"/>
      <c r="S41" s="122"/>
      <c r="T41" s="122"/>
      <c r="U41" s="122"/>
      <c r="V41" s="122"/>
      <c r="W41" s="122"/>
      <c r="X41" s="122"/>
      <c r="Y41" s="122"/>
      <c r="Z41" s="122"/>
      <c r="AA41" s="134" t="s">
        <v>712</v>
      </c>
    </row>
    <row r="42" spans="1:27" x14ac:dyDescent="0.2">
      <c r="A42" s="149"/>
      <c r="B42" s="160"/>
      <c r="C42" s="137"/>
      <c r="D42" s="118"/>
      <c r="E42" s="116"/>
      <c r="F42" s="21" t="s">
        <v>121</v>
      </c>
      <c r="G42" s="46" t="s">
        <v>12</v>
      </c>
      <c r="H42" s="77" t="s">
        <v>132</v>
      </c>
      <c r="I42" s="29">
        <v>0</v>
      </c>
      <c r="J42" s="122"/>
      <c r="K42" s="122"/>
      <c r="L42" s="122"/>
      <c r="M42" s="122"/>
      <c r="N42" s="122"/>
      <c r="O42" s="122"/>
      <c r="P42" s="122"/>
      <c r="Q42" s="122"/>
      <c r="R42" s="122"/>
      <c r="S42" s="122"/>
      <c r="T42" s="122"/>
      <c r="U42" s="122"/>
      <c r="V42" s="122"/>
      <c r="W42" s="122"/>
      <c r="X42" s="122"/>
      <c r="Y42" s="122"/>
      <c r="Z42" s="122"/>
      <c r="AA42" s="135"/>
    </row>
    <row r="43" spans="1:27" x14ac:dyDescent="0.2">
      <c r="A43" s="149"/>
      <c r="B43" s="160"/>
      <c r="C43" s="137"/>
      <c r="D43" s="118"/>
      <c r="E43" s="116"/>
      <c r="F43" s="21" t="s">
        <v>122</v>
      </c>
      <c r="G43" s="46" t="s">
        <v>12</v>
      </c>
      <c r="H43" s="77" t="s">
        <v>133</v>
      </c>
      <c r="I43" s="29">
        <v>0</v>
      </c>
      <c r="J43" s="122"/>
      <c r="K43" s="122"/>
      <c r="L43" s="122"/>
      <c r="M43" s="122"/>
      <c r="N43" s="122"/>
      <c r="O43" s="122"/>
      <c r="P43" s="122"/>
      <c r="Q43" s="122"/>
      <c r="R43" s="122"/>
      <c r="S43" s="122"/>
      <c r="T43" s="122"/>
      <c r="U43" s="122"/>
      <c r="V43" s="122"/>
      <c r="W43" s="122"/>
      <c r="X43" s="122"/>
      <c r="Y43" s="122"/>
      <c r="Z43" s="122"/>
      <c r="AA43" s="135"/>
    </row>
    <row r="44" spans="1:27" x14ac:dyDescent="0.2">
      <c r="A44" s="149"/>
      <c r="B44" s="160"/>
      <c r="C44" s="137"/>
      <c r="D44" s="118"/>
      <c r="E44" s="116"/>
      <c r="F44" s="21" t="s">
        <v>123</v>
      </c>
      <c r="G44" s="46" t="s">
        <v>12</v>
      </c>
      <c r="H44" s="77" t="s">
        <v>134</v>
      </c>
      <c r="I44" s="35">
        <v>78.373807939676198</v>
      </c>
      <c r="J44" s="122"/>
      <c r="K44" s="122"/>
      <c r="L44" s="122"/>
      <c r="M44" s="122"/>
      <c r="N44" s="122"/>
      <c r="O44" s="122"/>
      <c r="P44" s="122"/>
      <c r="Q44" s="122"/>
      <c r="R44" s="122"/>
      <c r="S44" s="122"/>
      <c r="T44" s="122"/>
      <c r="U44" s="122"/>
      <c r="V44" s="122"/>
      <c r="W44" s="122"/>
      <c r="X44" s="122"/>
      <c r="Y44" s="122"/>
      <c r="Z44" s="122"/>
      <c r="AA44" s="135"/>
    </row>
    <row r="45" spans="1:27" x14ac:dyDescent="0.2">
      <c r="A45" s="150"/>
      <c r="B45" s="161"/>
      <c r="C45" s="138"/>
      <c r="D45" s="119"/>
      <c r="E45" s="115"/>
      <c r="F45" s="21" t="s">
        <v>124</v>
      </c>
      <c r="G45" s="46" t="s">
        <v>12</v>
      </c>
      <c r="H45" s="77" t="s">
        <v>135</v>
      </c>
      <c r="I45" s="35">
        <v>21.626192060323795</v>
      </c>
      <c r="J45" s="122"/>
      <c r="K45" s="122"/>
      <c r="L45" s="122"/>
      <c r="M45" s="122"/>
      <c r="N45" s="122"/>
      <c r="O45" s="122"/>
      <c r="P45" s="122"/>
      <c r="Q45" s="122"/>
      <c r="R45" s="122"/>
      <c r="S45" s="122"/>
      <c r="T45" s="122"/>
      <c r="U45" s="122"/>
      <c r="V45" s="122"/>
      <c r="W45" s="122"/>
      <c r="X45" s="122"/>
      <c r="Y45" s="122"/>
      <c r="Z45" s="122"/>
      <c r="AA45" s="121"/>
    </row>
    <row r="46" spans="1:27" x14ac:dyDescent="0.2">
      <c r="A46" s="148" t="s">
        <v>59</v>
      </c>
      <c r="B46" s="120" t="s">
        <v>140</v>
      </c>
      <c r="C46" s="136">
        <f t="shared" si="0"/>
        <v>2010</v>
      </c>
      <c r="D46" s="117" t="s">
        <v>650</v>
      </c>
      <c r="E46" s="114" t="str">
        <f t="shared" si="1"/>
        <v/>
      </c>
      <c r="F46" s="21" t="s">
        <v>141</v>
      </c>
      <c r="G46" s="46" t="s">
        <v>576</v>
      </c>
      <c r="H46" s="77" t="s">
        <v>147</v>
      </c>
      <c r="I46" s="41">
        <v>50044</v>
      </c>
      <c r="J46" s="122"/>
      <c r="K46" s="122"/>
      <c r="L46" s="122"/>
      <c r="M46" s="122"/>
      <c r="N46" s="122"/>
      <c r="O46" s="122"/>
      <c r="P46" s="122"/>
      <c r="Q46" s="122"/>
      <c r="R46" s="122"/>
      <c r="S46" s="122"/>
      <c r="T46" s="122"/>
      <c r="U46" s="122"/>
      <c r="V46" s="122"/>
      <c r="W46" s="122"/>
      <c r="X46" s="122"/>
      <c r="Y46" s="122"/>
      <c r="Z46" s="122"/>
      <c r="AA46" s="120" t="s">
        <v>709</v>
      </c>
    </row>
    <row r="47" spans="1:27" x14ac:dyDescent="0.2">
      <c r="A47" s="149"/>
      <c r="B47" s="135"/>
      <c r="C47" s="137"/>
      <c r="D47" s="118"/>
      <c r="E47" s="116"/>
      <c r="F47" s="21" t="s">
        <v>142</v>
      </c>
      <c r="G47" s="46" t="s">
        <v>576</v>
      </c>
      <c r="H47" s="77" t="s">
        <v>148</v>
      </c>
      <c r="I47" s="41">
        <v>47175</v>
      </c>
      <c r="J47" s="122"/>
      <c r="K47" s="122"/>
      <c r="L47" s="122"/>
      <c r="M47" s="122"/>
      <c r="N47" s="122"/>
      <c r="O47" s="122"/>
      <c r="P47" s="122"/>
      <c r="Q47" s="122"/>
      <c r="R47" s="122"/>
      <c r="S47" s="122"/>
      <c r="T47" s="122"/>
      <c r="U47" s="122"/>
      <c r="V47" s="122"/>
      <c r="W47" s="122"/>
      <c r="X47" s="122"/>
      <c r="Y47" s="122"/>
      <c r="Z47" s="122"/>
      <c r="AA47" s="135"/>
    </row>
    <row r="48" spans="1:27" x14ac:dyDescent="0.2">
      <c r="A48" s="149"/>
      <c r="B48" s="135"/>
      <c r="C48" s="137"/>
      <c r="D48" s="118"/>
      <c r="E48" s="116"/>
      <c r="F48" s="21" t="s">
        <v>143</v>
      </c>
      <c r="G48" s="46" t="s">
        <v>576</v>
      </c>
      <c r="H48" s="77" t="s">
        <v>149</v>
      </c>
      <c r="I48" s="41">
        <v>48701</v>
      </c>
      <c r="J48" s="122"/>
      <c r="K48" s="122"/>
      <c r="L48" s="122"/>
      <c r="M48" s="122"/>
      <c r="N48" s="122"/>
      <c r="O48" s="122"/>
      <c r="P48" s="122"/>
      <c r="Q48" s="122"/>
      <c r="R48" s="122"/>
      <c r="S48" s="122"/>
      <c r="T48" s="122"/>
      <c r="U48" s="122"/>
      <c r="V48" s="122"/>
      <c r="W48" s="122"/>
      <c r="X48" s="122"/>
      <c r="Y48" s="122"/>
      <c r="Z48" s="122"/>
      <c r="AA48" s="135"/>
    </row>
    <row r="49" spans="1:27" x14ac:dyDescent="0.2">
      <c r="A49" s="149"/>
      <c r="B49" s="135"/>
      <c r="C49" s="137"/>
      <c r="D49" s="118"/>
      <c r="E49" s="116"/>
      <c r="F49" s="21" t="s">
        <v>144</v>
      </c>
      <c r="G49" s="46" t="s">
        <v>576</v>
      </c>
      <c r="H49" s="77" t="s">
        <v>150</v>
      </c>
      <c r="I49" s="41">
        <v>46481</v>
      </c>
      <c r="J49" s="122"/>
      <c r="K49" s="122"/>
      <c r="L49" s="122"/>
      <c r="M49" s="122"/>
      <c r="N49" s="122"/>
      <c r="O49" s="122"/>
      <c r="P49" s="122"/>
      <c r="Q49" s="122"/>
      <c r="R49" s="122"/>
      <c r="S49" s="122"/>
      <c r="T49" s="122"/>
      <c r="U49" s="122"/>
      <c r="V49" s="122"/>
      <c r="W49" s="122"/>
      <c r="X49" s="122"/>
      <c r="Y49" s="122"/>
      <c r="Z49" s="122"/>
      <c r="AA49" s="135"/>
    </row>
    <row r="50" spans="1:27" x14ac:dyDescent="0.2">
      <c r="A50" s="149"/>
      <c r="B50" s="135"/>
      <c r="C50" s="137"/>
      <c r="D50" s="118"/>
      <c r="E50" s="116"/>
      <c r="F50" s="21" t="s">
        <v>145</v>
      </c>
      <c r="G50" s="46" t="s">
        <v>576</v>
      </c>
      <c r="H50" s="77" t="s">
        <v>151</v>
      </c>
      <c r="I50" s="41">
        <v>340</v>
      </c>
      <c r="J50" s="122"/>
      <c r="K50" s="122"/>
      <c r="L50" s="122"/>
      <c r="M50" s="122"/>
      <c r="N50" s="122"/>
      <c r="O50" s="122"/>
      <c r="P50" s="122"/>
      <c r="Q50" s="122"/>
      <c r="R50" s="122"/>
      <c r="S50" s="122"/>
      <c r="T50" s="122"/>
      <c r="U50" s="122"/>
      <c r="V50" s="122"/>
      <c r="W50" s="122"/>
      <c r="X50" s="122"/>
      <c r="Y50" s="122"/>
      <c r="Z50" s="122"/>
      <c r="AA50" s="135"/>
    </row>
    <row r="51" spans="1:27" x14ac:dyDescent="0.2">
      <c r="A51" s="150"/>
      <c r="B51" s="121"/>
      <c r="C51" s="138"/>
      <c r="D51" s="119"/>
      <c r="E51" s="115"/>
      <c r="F51" s="21" t="s">
        <v>146</v>
      </c>
      <c r="G51" s="46" t="s">
        <v>576</v>
      </c>
      <c r="H51" s="77" t="s">
        <v>152</v>
      </c>
      <c r="I51" s="41">
        <v>312</v>
      </c>
      <c r="J51" s="122"/>
      <c r="K51" s="122"/>
      <c r="L51" s="122"/>
      <c r="M51" s="122"/>
      <c r="N51" s="122"/>
      <c r="O51" s="122"/>
      <c r="P51" s="122"/>
      <c r="Q51" s="122"/>
      <c r="R51" s="122"/>
      <c r="S51" s="122"/>
      <c r="T51" s="122"/>
      <c r="U51" s="122"/>
      <c r="V51" s="122"/>
      <c r="W51" s="122"/>
      <c r="X51" s="122"/>
      <c r="Y51" s="122"/>
      <c r="Z51" s="122"/>
      <c r="AA51" s="121"/>
    </row>
    <row r="52" spans="1:27" ht="11.25" customHeight="1" x14ac:dyDescent="0.2">
      <c r="A52" s="148" t="s">
        <v>60</v>
      </c>
      <c r="B52" s="120" t="s">
        <v>155</v>
      </c>
      <c r="C52" s="136">
        <f t="shared" si="0"/>
        <v>2010</v>
      </c>
      <c r="D52" s="117" t="s">
        <v>650</v>
      </c>
      <c r="E52" s="114" t="str">
        <f t="shared" si="1"/>
        <v/>
      </c>
      <c r="F52" s="21" t="s">
        <v>156</v>
      </c>
      <c r="G52" s="46" t="s">
        <v>576</v>
      </c>
      <c r="H52" s="77" t="s">
        <v>164</v>
      </c>
      <c r="I52" s="41">
        <v>75836</v>
      </c>
      <c r="J52" s="122"/>
      <c r="K52" s="122"/>
      <c r="L52" s="122"/>
      <c r="M52" s="122"/>
      <c r="N52" s="122"/>
      <c r="O52" s="122"/>
      <c r="P52" s="122"/>
      <c r="Q52" s="122"/>
      <c r="R52" s="122"/>
      <c r="S52" s="122"/>
      <c r="T52" s="122"/>
      <c r="U52" s="122"/>
      <c r="V52" s="122"/>
      <c r="W52" s="122"/>
      <c r="X52" s="122"/>
      <c r="Y52" s="122"/>
      <c r="Z52" s="122"/>
      <c r="AA52" s="134" t="s">
        <v>713</v>
      </c>
    </row>
    <row r="53" spans="1:27" x14ac:dyDescent="0.2">
      <c r="A53" s="149"/>
      <c r="B53" s="135"/>
      <c r="C53" s="137"/>
      <c r="D53" s="118"/>
      <c r="E53" s="116"/>
      <c r="F53" s="21" t="s">
        <v>157</v>
      </c>
      <c r="G53" s="46" t="s">
        <v>576</v>
      </c>
      <c r="H53" s="77" t="s">
        <v>163</v>
      </c>
      <c r="I53" s="41">
        <v>140059</v>
      </c>
      <c r="J53" s="122"/>
      <c r="K53" s="122"/>
      <c r="L53" s="122"/>
      <c r="M53" s="122"/>
      <c r="N53" s="122"/>
      <c r="O53" s="122"/>
      <c r="P53" s="122"/>
      <c r="Q53" s="122"/>
      <c r="R53" s="122"/>
      <c r="S53" s="122"/>
      <c r="T53" s="122"/>
      <c r="U53" s="122"/>
      <c r="V53" s="122"/>
      <c r="W53" s="122"/>
      <c r="X53" s="122"/>
      <c r="Y53" s="122"/>
      <c r="Z53" s="122"/>
      <c r="AA53" s="135"/>
    </row>
    <row r="54" spans="1:27" x14ac:dyDescent="0.2">
      <c r="A54" s="149"/>
      <c r="B54" s="135"/>
      <c r="C54" s="137"/>
      <c r="D54" s="118"/>
      <c r="E54" s="116"/>
      <c r="F54" s="21" t="s">
        <v>158</v>
      </c>
      <c r="G54" s="46" t="s">
        <v>576</v>
      </c>
      <c r="H54" s="77" t="s">
        <v>165</v>
      </c>
      <c r="I54" s="41">
        <v>38577</v>
      </c>
      <c r="J54" s="122"/>
      <c r="K54" s="122"/>
      <c r="L54" s="122"/>
      <c r="M54" s="122"/>
      <c r="N54" s="122"/>
      <c r="O54" s="122"/>
      <c r="P54" s="122"/>
      <c r="Q54" s="122"/>
      <c r="R54" s="122"/>
      <c r="S54" s="122"/>
      <c r="T54" s="122"/>
      <c r="U54" s="122"/>
      <c r="V54" s="122"/>
      <c r="W54" s="122"/>
      <c r="X54" s="122"/>
      <c r="Y54" s="122"/>
      <c r="Z54" s="122"/>
      <c r="AA54" s="135"/>
    </row>
    <row r="55" spans="1:27" x14ac:dyDescent="0.2">
      <c r="A55" s="149"/>
      <c r="B55" s="135"/>
      <c r="C55" s="137"/>
      <c r="D55" s="118"/>
      <c r="E55" s="116"/>
      <c r="F55" s="21" t="s">
        <v>159</v>
      </c>
      <c r="G55" s="46" t="s">
        <v>576</v>
      </c>
      <c r="H55" s="77" t="s">
        <v>166</v>
      </c>
      <c r="I55" s="41">
        <v>70980</v>
      </c>
      <c r="J55" s="122"/>
      <c r="K55" s="122"/>
      <c r="L55" s="122"/>
      <c r="M55" s="122"/>
      <c r="N55" s="122"/>
      <c r="O55" s="122"/>
      <c r="P55" s="122"/>
      <c r="Q55" s="122"/>
      <c r="R55" s="122"/>
      <c r="S55" s="122"/>
      <c r="T55" s="122"/>
      <c r="U55" s="122"/>
      <c r="V55" s="122"/>
      <c r="W55" s="122"/>
      <c r="X55" s="122"/>
      <c r="Y55" s="122"/>
      <c r="Z55" s="122"/>
      <c r="AA55" s="135"/>
    </row>
    <row r="56" spans="1:27" x14ac:dyDescent="0.2">
      <c r="A56" s="149"/>
      <c r="B56" s="135"/>
      <c r="C56" s="137"/>
      <c r="D56" s="118"/>
      <c r="E56" s="116"/>
      <c r="F56" s="21" t="s">
        <v>160</v>
      </c>
      <c r="G56" s="46" t="s">
        <v>576</v>
      </c>
      <c r="H56" s="77" t="s">
        <v>167</v>
      </c>
      <c r="I56" s="41">
        <v>37259</v>
      </c>
      <c r="J56" s="122"/>
      <c r="K56" s="122"/>
      <c r="L56" s="122"/>
      <c r="M56" s="122"/>
      <c r="N56" s="122"/>
      <c r="O56" s="122"/>
      <c r="P56" s="122"/>
      <c r="Q56" s="122"/>
      <c r="R56" s="122"/>
      <c r="S56" s="122"/>
      <c r="T56" s="122"/>
      <c r="U56" s="122"/>
      <c r="V56" s="122"/>
      <c r="W56" s="122"/>
      <c r="X56" s="122"/>
      <c r="Y56" s="122"/>
      <c r="Z56" s="122"/>
      <c r="AA56" s="135"/>
    </row>
    <row r="57" spans="1:27" x14ac:dyDescent="0.2">
      <c r="A57" s="149"/>
      <c r="B57" s="135"/>
      <c r="C57" s="137"/>
      <c r="D57" s="118"/>
      <c r="E57" s="116"/>
      <c r="F57" s="21" t="s">
        <v>161</v>
      </c>
      <c r="G57" s="46" t="s">
        <v>576</v>
      </c>
      <c r="H57" s="77" t="s">
        <v>168</v>
      </c>
      <c r="I57" s="41">
        <v>69079</v>
      </c>
      <c r="J57" s="122"/>
      <c r="K57" s="122"/>
      <c r="L57" s="122"/>
      <c r="M57" s="122"/>
      <c r="N57" s="122"/>
      <c r="O57" s="122"/>
      <c r="P57" s="122"/>
      <c r="Q57" s="122"/>
      <c r="R57" s="122"/>
      <c r="S57" s="122"/>
      <c r="T57" s="122"/>
      <c r="U57" s="122"/>
      <c r="V57" s="122"/>
      <c r="W57" s="122"/>
      <c r="X57" s="122"/>
      <c r="Y57" s="122"/>
      <c r="Z57" s="122"/>
      <c r="AA57" s="135"/>
    </row>
    <row r="58" spans="1:27" x14ac:dyDescent="0.2">
      <c r="A58" s="149"/>
      <c r="B58" s="135"/>
      <c r="C58" s="137"/>
      <c r="D58" s="118"/>
      <c r="E58" s="116"/>
      <c r="F58" s="21" t="s">
        <v>175</v>
      </c>
      <c r="G58" s="46" t="s">
        <v>581</v>
      </c>
      <c r="H58" s="77" t="s">
        <v>176</v>
      </c>
      <c r="I58" s="33">
        <v>2000</v>
      </c>
      <c r="J58" s="122"/>
      <c r="K58" s="122"/>
      <c r="L58" s="122"/>
      <c r="M58" s="122"/>
      <c r="N58" s="122"/>
      <c r="O58" s="122"/>
      <c r="P58" s="122"/>
      <c r="Q58" s="122"/>
      <c r="R58" s="122"/>
      <c r="S58" s="122"/>
      <c r="T58" s="122"/>
      <c r="U58" s="122"/>
      <c r="V58" s="122"/>
      <c r="W58" s="122"/>
      <c r="X58" s="122"/>
      <c r="Y58" s="122"/>
      <c r="Z58" s="122"/>
      <c r="AA58" s="135"/>
    </row>
    <row r="59" spans="1:27" x14ac:dyDescent="0.2">
      <c r="A59" s="149"/>
      <c r="B59" s="135"/>
      <c r="C59" s="137"/>
      <c r="D59" s="118"/>
      <c r="E59" s="116"/>
      <c r="F59" s="21" t="s">
        <v>174</v>
      </c>
      <c r="G59" s="46" t="s">
        <v>581</v>
      </c>
      <c r="H59" s="77" t="s">
        <v>177</v>
      </c>
      <c r="I59" s="33">
        <v>2010</v>
      </c>
      <c r="J59" s="122"/>
      <c r="K59" s="122"/>
      <c r="L59" s="122"/>
      <c r="M59" s="122"/>
      <c r="N59" s="122"/>
      <c r="O59" s="122"/>
      <c r="P59" s="122"/>
      <c r="Q59" s="122"/>
      <c r="R59" s="122"/>
      <c r="S59" s="122"/>
      <c r="T59" s="122"/>
      <c r="U59" s="122"/>
      <c r="V59" s="122"/>
      <c r="W59" s="122"/>
      <c r="X59" s="122"/>
      <c r="Y59" s="122"/>
      <c r="Z59" s="122"/>
      <c r="AA59" s="135"/>
    </row>
    <row r="60" spans="1:27" x14ac:dyDescent="0.2">
      <c r="A60" s="150"/>
      <c r="B60" s="121"/>
      <c r="C60" s="138"/>
      <c r="D60" s="119"/>
      <c r="E60" s="115"/>
      <c r="F60" s="21" t="s">
        <v>162</v>
      </c>
      <c r="G60" s="46" t="s">
        <v>581</v>
      </c>
      <c r="H60" s="77" t="s">
        <v>643</v>
      </c>
      <c r="I60" s="34">
        <f>IF(I59="","",I59-I58)</f>
        <v>10</v>
      </c>
      <c r="J60" s="122"/>
      <c r="K60" s="122"/>
      <c r="L60" s="122"/>
      <c r="M60" s="122"/>
      <c r="N60" s="122"/>
      <c r="O60" s="122"/>
      <c r="P60" s="122"/>
      <c r="Q60" s="122"/>
      <c r="R60" s="122"/>
      <c r="S60" s="122"/>
      <c r="T60" s="122"/>
      <c r="U60" s="122"/>
      <c r="V60" s="122"/>
      <c r="W60" s="122"/>
      <c r="X60" s="122"/>
      <c r="Y60" s="122"/>
      <c r="Z60" s="122"/>
      <c r="AA60" s="121"/>
    </row>
    <row r="61" spans="1:27" ht="11.25" customHeight="1" x14ac:dyDescent="0.2">
      <c r="A61" s="124" t="s">
        <v>61</v>
      </c>
      <c r="B61" s="123" t="s">
        <v>223</v>
      </c>
      <c r="C61" s="136">
        <f t="shared" si="0"/>
        <v>2010</v>
      </c>
      <c r="D61" s="155" t="s">
        <v>650</v>
      </c>
      <c r="E61" s="114" t="str">
        <f>IF(D61="País","Nivel incorrecto",IF(D61="Entidad","Nivel incorrecto",IF(D61="Delegación de la Ciudad de México","Nivel incorrecto","")))</f>
        <v/>
      </c>
      <c r="F61" s="21" t="s">
        <v>225</v>
      </c>
      <c r="G61" s="46" t="s">
        <v>582</v>
      </c>
      <c r="H61" s="77" t="s">
        <v>591</v>
      </c>
      <c r="I61" s="35">
        <v>5.64</v>
      </c>
      <c r="J61" s="122"/>
      <c r="K61" s="122"/>
      <c r="L61" s="122"/>
      <c r="M61" s="122"/>
      <c r="N61" s="122"/>
      <c r="O61" s="122"/>
      <c r="P61" s="122"/>
      <c r="Q61" s="122"/>
      <c r="R61" s="122"/>
      <c r="S61" s="122"/>
      <c r="T61" s="122"/>
      <c r="U61" s="122"/>
      <c r="V61" s="122"/>
      <c r="W61" s="122"/>
      <c r="X61" s="122"/>
      <c r="Y61" s="122"/>
      <c r="Z61" s="122"/>
      <c r="AA61" s="123" t="s">
        <v>224</v>
      </c>
    </row>
    <row r="62" spans="1:27" x14ac:dyDescent="0.2">
      <c r="A62" s="124"/>
      <c r="B62" s="123"/>
      <c r="C62" s="138"/>
      <c r="D62" s="155"/>
      <c r="E62" s="115"/>
      <c r="F62" s="21" t="s">
        <v>226</v>
      </c>
      <c r="G62" s="92" t="s">
        <v>582</v>
      </c>
      <c r="H62" s="77" t="s">
        <v>592</v>
      </c>
      <c r="I62" s="35">
        <v>23.46</v>
      </c>
      <c r="J62" s="122"/>
      <c r="K62" s="122"/>
      <c r="L62" s="122"/>
      <c r="M62" s="122"/>
      <c r="N62" s="122"/>
      <c r="O62" s="122"/>
      <c r="P62" s="122"/>
      <c r="Q62" s="122"/>
      <c r="R62" s="122"/>
      <c r="S62" s="122"/>
      <c r="T62" s="122"/>
      <c r="U62" s="122"/>
      <c r="V62" s="122"/>
      <c r="W62" s="122"/>
      <c r="X62" s="122"/>
      <c r="Y62" s="122"/>
      <c r="Z62" s="122"/>
      <c r="AA62" s="123"/>
    </row>
    <row r="63" spans="1:27" ht="11.25" customHeight="1" x14ac:dyDescent="0.2">
      <c r="A63" s="124" t="s">
        <v>232</v>
      </c>
      <c r="B63" s="123" t="s">
        <v>233</v>
      </c>
      <c r="C63" s="136">
        <f t="shared" si="0"/>
        <v>2010</v>
      </c>
      <c r="D63" s="120" t="str">
        <f>D39</f>
        <v>Municipio</v>
      </c>
      <c r="E63" s="114" t="s">
        <v>704</v>
      </c>
      <c r="F63" s="21" t="s">
        <v>235</v>
      </c>
      <c r="G63" s="92" t="s">
        <v>726</v>
      </c>
      <c r="H63" s="77" t="s">
        <v>635</v>
      </c>
      <c r="I63" s="35">
        <v>8585676</v>
      </c>
      <c r="J63" s="125"/>
      <c r="K63" s="126"/>
      <c r="L63" s="126"/>
      <c r="M63" s="126"/>
      <c r="N63" s="126"/>
      <c r="O63" s="126"/>
      <c r="P63" s="126"/>
      <c r="Q63" s="126"/>
      <c r="R63" s="126"/>
      <c r="S63" s="126"/>
      <c r="T63" s="126"/>
      <c r="U63" s="126"/>
      <c r="V63" s="126"/>
      <c r="W63" s="126"/>
      <c r="X63" s="126"/>
      <c r="Y63" s="126"/>
      <c r="Z63" s="127"/>
      <c r="AA63" s="120" t="s">
        <v>234</v>
      </c>
    </row>
    <row r="64" spans="1:27" x14ac:dyDescent="0.2">
      <c r="A64" s="124"/>
      <c r="B64" s="123"/>
      <c r="C64" s="138"/>
      <c r="D64" s="121"/>
      <c r="E64" s="115"/>
      <c r="F64" s="21" t="s">
        <v>236</v>
      </c>
      <c r="G64" s="92" t="s">
        <v>726</v>
      </c>
      <c r="H64" s="77" t="s">
        <v>593</v>
      </c>
      <c r="I64" s="35">
        <v>0</v>
      </c>
      <c r="J64" s="131"/>
      <c r="K64" s="132"/>
      <c r="L64" s="132"/>
      <c r="M64" s="132"/>
      <c r="N64" s="132"/>
      <c r="O64" s="132"/>
      <c r="P64" s="132"/>
      <c r="Q64" s="132"/>
      <c r="R64" s="132"/>
      <c r="S64" s="132"/>
      <c r="T64" s="132"/>
      <c r="U64" s="132"/>
      <c r="V64" s="132"/>
      <c r="W64" s="132"/>
      <c r="X64" s="132"/>
      <c r="Y64" s="132"/>
      <c r="Z64" s="133"/>
      <c r="AA64" s="121"/>
    </row>
    <row r="65" spans="1:27" ht="11.25" customHeight="1" x14ac:dyDescent="0.2">
      <c r="A65" s="124" t="s">
        <v>237</v>
      </c>
      <c r="B65" s="123" t="s">
        <v>238</v>
      </c>
      <c r="C65" s="136">
        <f t="shared" si="0"/>
        <v>2010</v>
      </c>
      <c r="D65" s="123" t="str">
        <f>D39</f>
        <v>Municipio</v>
      </c>
      <c r="E65" s="114"/>
      <c r="F65" s="21" t="s">
        <v>240</v>
      </c>
      <c r="G65" s="46" t="s">
        <v>583</v>
      </c>
      <c r="H65" s="77" t="s">
        <v>594</v>
      </c>
      <c r="I65" s="11"/>
      <c r="J65" s="122"/>
      <c r="K65" s="122"/>
      <c r="L65" s="122"/>
      <c r="M65" s="122"/>
      <c r="N65" s="122"/>
      <c r="O65" s="122"/>
      <c r="P65" s="122"/>
      <c r="Q65" s="122"/>
      <c r="R65" s="122"/>
      <c r="S65" s="122"/>
      <c r="T65" s="122"/>
      <c r="U65" s="122"/>
      <c r="V65" s="122"/>
      <c r="W65" s="122"/>
      <c r="X65" s="122"/>
      <c r="Y65" s="122"/>
      <c r="Z65" s="122"/>
      <c r="AA65" s="123" t="s">
        <v>239</v>
      </c>
    </row>
    <row r="66" spans="1:27" x14ac:dyDescent="0.2">
      <c r="A66" s="124"/>
      <c r="B66" s="123"/>
      <c r="C66" s="137"/>
      <c r="D66" s="123"/>
      <c r="E66" s="116"/>
      <c r="F66" s="21" t="s">
        <v>241</v>
      </c>
      <c r="G66" s="46" t="s">
        <v>583</v>
      </c>
      <c r="H66" s="77" t="s">
        <v>595</v>
      </c>
      <c r="I66" s="11"/>
      <c r="J66" s="122"/>
      <c r="K66" s="122"/>
      <c r="L66" s="122"/>
      <c r="M66" s="122"/>
      <c r="N66" s="122"/>
      <c r="O66" s="122"/>
      <c r="P66" s="122"/>
      <c r="Q66" s="122"/>
      <c r="R66" s="122"/>
      <c r="S66" s="122"/>
      <c r="T66" s="122"/>
      <c r="U66" s="122"/>
      <c r="V66" s="122"/>
      <c r="W66" s="122"/>
      <c r="X66" s="122"/>
      <c r="Y66" s="122"/>
      <c r="Z66" s="122"/>
      <c r="AA66" s="123"/>
    </row>
    <row r="67" spans="1:27" x14ac:dyDescent="0.2">
      <c r="A67" s="124"/>
      <c r="B67" s="123"/>
      <c r="C67" s="137"/>
      <c r="D67" s="123"/>
      <c r="E67" s="116"/>
      <c r="F67" s="21" t="s">
        <v>242</v>
      </c>
      <c r="G67" s="46" t="s">
        <v>583</v>
      </c>
      <c r="H67" s="77" t="s">
        <v>596</v>
      </c>
      <c r="I67" s="11"/>
      <c r="J67" s="122"/>
      <c r="K67" s="122"/>
      <c r="L67" s="122"/>
      <c r="M67" s="122"/>
      <c r="N67" s="122"/>
      <c r="O67" s="122"/>
      <c r="P67" s="122"/>
      <c r="Q67" s="122"/>
      <c r="R67" s="122"/>
      <c r="S67" s="122"/>
      <c r="T67" s="122"/>
      <c r="U67" s="122"/>
      <c r="V67" s="122"/>
      <c r="W67" s="122"/>
      <c r="X67" s="122"/>
      <c r="Y67" s="122"/>
      <c r="Z67" s="122"/>
      <c r="AA67" s="123"/>
    </row>
    <row r="68" spans="1:27" x14ac:dyDescent="0.2">
      <c r="A68" s="124"/>
      <c r="B68" s="123"/>
      <c r="C68" s="137"/>
      <c r="D68" s="123"/>
      <c r="E68" s="116"/>
      <c r="F68" s="21" t="s">
        <v>243</v>
      </c>
      <c r="G68" s="46" t="s">
        <v>583</v>
      </c>
      <c r="H68" s="77" t="s">
        <v>597</v>
      </c>
      <c r="I68" s="11"/>
      <c r="J68" s="122"/>
      <c r="K68" s="122"/>
      <c r="L68" s="122"/>
      <c r="M68" s="122"/>
      <c r="N68" s="122"/>
      <c r="O68" s="122"/>
      <c r="P68" s="122"/>
      <c r="Q68" s="122"/>
      <c r="R68" s="122"/>
      <c r="S68" s="122"/>
      <c r="T68" s="122"/>
      <c r="U68" s="122"/>
      <c r="V68" s="122"/>
      <c r="W68" s="122"/>
      <c r="X68" s="122"/>
      <c r="Y68" s="122"/>
      <c r="Z68" s="122"/>
      <c r="AA68" s="123"/>
    </row>
    <row r="69" spans="1:27" x14ac:dyDescent="0.2">
      <c r="A69" s="124"/>
      <c r="B69" s="123"/>
      <c r="C69" s="137"/>
      <c r="D69" s="123"/>
      <c r="E69" s="116"/>
      <c r="F69" s="21" t="s">
        <v>244</v>
      </c>
      <c r="G69" s="46" t="s">
        <v>583</v>
      </c>
      <c r="H69" s="77" t="s">
        <v>598</v>
      </c>
      <c r="I69" s="11"/>
      <c r="J69" s="122"/>
      <c r="K69" s="122"/>
      <c r="L69" s="122"/>
      <c r="M69" s="122"/>
      <c r="N69" s="122"/>
      <c r="O69" s="122"/>
      <c r="P69" s="122"/>
      <c r="Q69" s="122"/>
      <c r="R69" s="122"/>
      <c r="S69" s="122"/>
      <c r="T69" s="122"/>
      <c r="U69" s="122"/>
      <c r="V69" s="122"/>
      <c r="W69" s="122"/>
      <c r="X69" s="122"/>
      <c r="Y69" s="122"/>
      <c r="Z69" s="122"/>
      <c r="AA69" s="123"/>
    </row>
    <row r="70" spans="1:27" x14ac:dyDescent="0.2">
      <c r="A70" s="124"/>
      <c r="B70" s="123"/>
      <c r="C70" s="138"/>
      <c r="D70" s="123"/>
      <c r="E70" s="115"/>
      <c r="F70" s="21" t="s">
        <v>245</v>
      </c>
      <c r="G70" s="46" t="s">
        <v>583</v>
      </c>
      <c r="H70" s="77" t="s">
        <v>599</v>
      </c>
      <c r="I70" s="11"/>
      <c r="J70" s="122"/>
      <c r="K70" s="122"/>
      <c r="L70" s="122"/>
      <c r="M70" s="122"/>
      <c r="N70" s="122"/>
      <c r="O70" s="122"/>
      <c r="P70" s="122"/>
      <c r="Q70" s="122"/>
      <c r="R70" s="122"/>
      <c r="S70" s="122"/>
      <c r="T70" s="122"/>
      <c r="U70" s="122"/>
      <c r="V70" s="122"/>
      <c r="W70" s="122"/>
      <c r="X70" s="122"/>
      <c r="Y70" s="122"/>
      <c r="Z70" s="122"/>
      <c r="AA70" s="123"/>
    </row>
    <row r="71" spans="1:27" x14ac:dyDescent="0.2">
      <c r="A71" s="36" t="s">
        <v>256</v>
      </c>
      <c r="B71" s="37" t="s">
        <v>257</v>
      </c>
      <c r="C71" s="48">
        <f t="shared" si="0"/>
        <v>2010</v>
      </c>
      <c r="D71" s="80" t="str">
        <f>D39</f>
        <v>Municipio</v>
      </c>
      <c r="E71" s="74" t="str">
        <f>IF(D71="País","Nivel incorrecto",IF(D71="Entidad","Nivel incorrecto",IF(D71="Delegación de la Ciudad de México","Nivel incorrecto","")))</f>
        <v/>
      </c>
      <c r="F71" s="21" t="s">
        <v>259</v>
      </c>
      <c r="G71" s="46" t="s">
        <v>369</v>
      </c>
      <c r="H71" s="77" t="s">
        <v>260</v>
      </c>
      <c r="I71" s="35"/>
      <c r="J71" s="122"/>
      <c r="K71" s="122"/>
      <c r="L71" s="122"/>
      <c r="M71" s="122"/>
      <c r="N71" s="122"/>
      <c r="O71" s="122"/>
      <c r="P71" s="122"/>
      <c r="Q71" s="122"/>
      <c r="R71" s="122"/>
      <c r="S71" s="122"/>
      <c r="T71" s="122"/>
      <c r="U71" s="122"/>
      <c r="V71" s="122"/>
      <c r="W71" s="122"/>
      <c r="X71" s="122"/>
      <c r="Y71" s="122"/>
      <c r="Z71" s="122"/>
      <c r="AA71" s="90" t="s">
        <v>258</v>
      </c>
    </row>
    <row r="72" spans="1:27" x14ac:dyDescent="0.2">
      <c r="A72" s="36" t="s">
        <v>261</v>
      </c>
      <c r="B72" s="37" t="s">
        <v>262</v>
      </c>
      <c r="C72" s="48">
        <f t="shared" si="0"/>
        <v>2010</v>
      </c>
      <c r="D72" s="81" t="s">
        <v>650</v>
      </c>
      <c r="E72" s="74" t="str">
        <f>IF(D72="País","Nivel incorrecto",IF(D72="Entidad","Nivel incorrecto",""))</f>
        <v/>
      </c>
      <c r="F72" s="21" t="s">
        <v>263</v>
      </c>
      <c r="G72" s="46" t="s">
        <v>12</v>
      </c>
      <c r="H72" s="77" t="s">
        <v>264</v>
      </c>
      <c r="I72" s="35"/>
      <c r="J72" s="122"/>
      <c r="K72" s="122"/>
      <c r="L72" s="122"/>
      <c r="M72" s="122"/>
      <c r="N72" s="122"/>
      <c r="O72" s="122"/>
      <c r="P72" s="122"/>
      <c r="Q72" s="122"/>
      <c r="R72" s="122"/>
      <c r="S72" s="122"/>
      <c r="T72" s="122"/>
      <c r="U72" s="122"/>
      <c r="V72" s="122"/>
      <c r="W72" s="122"/>
      <c r="X72" s="122"/>
      <c r="Y72" s="122"/>
      <c r="Z72" s="122"/>
      <c r="AA72" s="90" t="s">
        <v>265</v>
      </c>
    </row>
    <row r="73" spans="1:27" ht="33.75" x14ac:dyDescent="0.2">
      <c r="A73" s="36" t="s">
        <v>267</v>
      </c>
      <c r="B73" s="37" t="s">
        <v>268</v>
      </c>
      <c r="C73" s="48">
        <f t="shared" si="0"/>
        <v>2010</v>
      </c>
      <c r="D73" s="81" t="s">
        <v>650</v>
      </c>
      <c r="E73" s="74" t="str">
        <f>IF(D73="Delegación de la Ciudad de México","Nivel incorrecto","")</f>
        <v/>
      </c>
      <c r="F73" s="21" t="s">
        <v>269</v>
      </c>
      <c r="G73" s="46" t="s">
        <v>584</v>
      </c>
      <c r="H73" s="77" t="s">
        <v>270</v>
      </c>
      <c r="I73" s="35">
        <v>2231.1980218511053</v>
      </c>
      <c r="J73" s="122"/>
      <c r="K73" s="122"/>
      <c r="L73" s="122"/>
      <c r="M73" s="122"/>
      <c r="N73" s="122"/>
      <c r="O73" s="122"/>
      <c r="P73" s="122"/>
      <c r="Q73" s="122"/>
      <c r="R73" s="122"/>
      <c r="S73" s="122"/>
      <c r="T73" s="122"/>
      <c r="U73" s="122"/>
      <c r="V73" s="122"/>
      <c r="W73" s="122"/>
      <c r="X73" s="122"/>
      <c r="Y73" s="122"/>
      <c r="Z73" s="122"/>
      <c r="AA73" s="90" t="s">
        <v>714</v>
      </c>
    </row>
    <row r="74" spans="1:27" ht="11.25" customHeight="1" x14ac:dyDescent="0.2">
      <c r="A74" s="124" t="s">
        <v>266</v>
      </c>
      <c r="B74" s="123" t="s">
        <v>271</v>
      </c>
      <c r="C74" s="136">
        <f t="shared" si="0"/>
        <v>2010</v>
      </c>
      <c r="D74" s="117" t="s">
        <v>650</v>
      </c>
      <c r="E74" s="82" t="s">
        <v>704</v>
      </c>
      <c r="F74" s="21" t="s">
        <v>272</v>
      </c>
      <c r="G74" s="46" t="s">
        <v>576</v>
      </c>
      <c r="H74" s="39" t="s">
        <v>275</v>
      </c>
      <c r="I74" s="41">
        <v>58806</v>
      </c>
      <c r="J74" s="125"/>
      <c r="K74" s="126"/>
      <c r="L74" s="126"/>
      <c r="M74" s="126"/>
      <c r="N74" s="126"/>
      <c r="O74" s="126"/>
      <c r="P74" s="126"/>
      <c r="Q74" s="126"/>
      <c r="R74" s="126"/>
      <c r="S74" s="126"/>
      <c r="T74" s="126"/>
      <c r="U74" s="126"/>
      <c r="V74" s="126"/>
      <c r="W74" s="126"/>
      <c r="X74" s="126"/>
      <c r="Y74" s="126"/>
      <c r="Z74" s="127"/>
      <c r="AA74" s="120" t="s">
        <v>715</v>
      </c>
    </row>
    <row r="75" spans="1:27" x14ac:dyDescent="0.2">
      <c r="A75" s="124"/>
      <c r="B75" s="123"/>
      <c r="C75" s="137"/>
      <c r="D75" s="118"/>
      <c r="E75" s="83"/>
      <c r="F75" s="21" t="s">
        <v>273</v>
      </c>
      <c r="G75" s="46" t="s">
        <v>576</v>
      </c>
      <c r="H75" s="39" t="s">
        <v>276</v>
      </c>
      <c r="I75" s="41">
        <v>2267</v>
      </c>
      <c r="J75" s="128"/>
      <c r="K75" s="129"/>
      <c r="L75" s="129"/>
      <c r="M75" s="129"/>
      <c r="N75" s="129"/>
      <c r="O75" s="129"/>
      <c r="P75" s="129"/>
      <c r="Q75" s="129"/>
      <c r="R75" s="129"/>
      <c r="S75" s="129"/>
      <c r="T75" s="129"/>
      <c r="U75" s="129"/>
      <c r="V75" s="129"/>
      <c r="W75" s="129"/>
      <c r="X75" s="129"/>
      <c r="Y75" s="129"/>
      <c r="Z75" s="130"/>
      <c r="AA75" s="135"/>
    </row>
    <row r="76" spans="1:27" x14ac:dyDescent="0.2">
      <c r="A76" s="124"/>
      <c r="B76" s="123"/>
      <c r="C76" s="138"/>
      <c r="D76" s="119"/>
      <c r="E76" s="84"/>
      <c r="F76" s="21" t="s">
        <v>274</v>
      </c>
      <c r="G76" s="46" t="s">
        <v>12</v>
      </c>
      <c r="H76" s="39" t="s">
        <v>677</v>
      </c>
      <c r="I76" s="35">
        <v>3.8550488045437543</v>
      </c>
      <c r="J76" s="131"/>
      <c r="K76" s="132"/>
      <c r="L76" s="132"/>
      <c r="M76" s="132"/>
      <c r="N76" s="132"/>
      <c r="O76" s="132"/>
      <c r="P76" s="132"/>
      <c r="Q76" s="132"/>
      <c r="R76" s="132"/>
      <c r="S76" s="132"/>
      <c r="T76" s="132"/>
      <c r="U76" s="132"/>
      <c r="V76" s="132"/>
      <c r="W76" s="132"/>
      <c r="X76" s="132"/>
      <c r="Y76" s="132"/>
      <c r="Z76" s="133"/>
      <c r="AA76" s="121"/>
    </row>
    <row r="77" spans="1:27" ht="11.25" customHeight="1" x14ac:dyDescent="0.2">
      <c r="A77" s="124" t="s">
        <v>282</v>
      </c>
      <c r="B77" s="123" t="s">
        <v>283</v>
      </c>
      <c r="C77" s="136">
        <f t="shared" si="0"/>
        <v>2010</v>
      </c>
      <c r="D77" s="123" t="s">
        <v>650</v>
      </c>
      <c r="E77" s="114" t="s">
        <v>704</v>
      </c>
      <c r="F77" s="21" t="s">
        <v>284</v>
      </c>
      <c r="G77" s="46" t="s">
        <v>585</v>
      </c>
      <c r="H77" s="77" t="s">
        <v>290</v>
      </c>
      <c r="I77" s="35">
        <v>117596.798</v>
      </c>
      <c r="J77" s="122"/>
      <c r="K77" s="122"/>
      <c r="L77" s="122"/>
      <c r="M77" s="122"/>
      <c r="N77" s="122"/>
      <c r="O77" s="122"/>
      <c r="P77" s="122"/>
      <c r="Q77" s="122"/>
      <c r="R77" s="122"/>
      <c r="S77" s="122"/>
      <c r="T77" s="122"/>
      <c r="U77" s="122"/>
      <c r="V77" s="122"/>
      <c r="W77" s="122"/>
      <c r="X77" s="122"/>
      <c r="Y77" s="122"/>
      <c r="Z77" s="122"/>
      <c r="AA77" s="123" t="s">
        <v>716</v>
      </c>
    </row>
    <row r="78" spans="1:27" x14ac:dyDescent="0.2">
      <c r="A78" s="124"/>
      <c r="B78" s="123"/>
      <c r="C78" s="137"/>
      <c r="D78" s="123"/>
      <c r="E78" s="116"/>
      <c r="F78" s="21" t="s">
        <v>285</v>
      </c>
      <c r="G78" s="46" t="s">
        <v>585</v>
      </c>
      <c r="H78" s="77" t="s">
        <v>291</v>
      </c>
      <c r="I78" s="35">
        <v>259932.73708999998</v>
      </c>
      <c r="J78" s="122"/>
      <c r="K78" s="122"/>
      <c r="L78" s="122"/>
      <c r="M78" s="122"/>
      <c r="N78" s="122"/>
      <c r="O78" s="122"/>
      <c r="P78" s="122"/>
      <c r="Q78" s="122"/>
      <c r="R78" s="122"/>
      <c r="S78" s="122"/>
      <c r="T78" s="122"/>
      <c r="U78" s="122"/>
      <c r="V78" s="122"/>
      <c r="W78" s="122"/>
      <c r="X78" s="122"/>
      <c r="Y78" s="122"/>
      <c r="Z78" s="122"/>
      <c r="AA78" s="123"/>
    </row>
    <row r="79" spans="1:27" x14ac:dyDescent="0.2">
      <c r="A79" s="124"/>
      <c r="B79" s="123"/>
      <c r="C79" s="137"/>
      <c r="D79" s="123"/>
      <c r="E79" s="116"/>
      <c r="F79" s="21" t="s">
        <v>286</v>
      </c>
      <c r="G79" s="46" t="s">
        <v>585</v>
      </c>
      <c r="H79" s="77" t="s">
        <v>292</v>
      </c>
      <c r="I79" s="35">
        <v>387561.03777</v>
      </c>
      <c r="J79" s="122"/>
      <c r="K79" s="122"/>
      <c r="L79" s="122"/>
      <c r="M79" s="122"/>
      <c r="N79" s="122"/>
      <c r="O79" s="122"/>
      <c r="P79" s="122"/>
      <c r="Q79" s="122"/>
      <c r="R79" s="122"/>
      <c r="S79" s="122"/>
      <c r="T79" s="122"/>
      <c r="U79" s="122"/>
      <c r="V79" s="122"/>
      <c r="W79" s="122"/>
      <c r="X79" s="122"/>
      <c r="Y79" s="122"/>
      <c r="Z79" s="122"/>
      <c r="AA79" s="123"/>
    </row>
    <row r="80" spans="1:27" x14ac:dyDescent="0.2">
      <c r="A80" s="124"/>
      <c r="B80" s="123"/>
      <c r="C80" s="137"/>
      <c r="D80" s="123"/>
      <c r="E80" s="116"/>
      <c r="F80" s="21" t="s">
        <v>287</v>
      </c>
      <c r="G80" s="46" t="s">
        <v>576</v>
      </c>
      <c r="H80" s="77" t="s">
        <v>293</v>
      </c>
      <c r="I80" s="41">
        <v>75836</v>
      </c>
      <c r="J80" s="122"/>
      <c r="K80" s="122"/>
      <c r="L80" s="122"/>
      <c r="M80" s="122"/>
      <c r="N80" s="122"/>
      <c r="O80" s="122"/>
      <c r="P80" s="122"/>
      <c r="Q80" s="122"/>
      <c r="R80" s="122"/>
      <c r="S80" s="122"/>
      <c r="T80" s="122"/>
      <c r="U80" s="122"/>
      <c r="V80" s="122"/>
      <c r="W80" s="122"/>
      <c r="X80" s="122"/>
      <c r="Y80" s="122"/>
      <c r="Z80" s="122"/>
      <c r="AA80" s="123"/>
    </row>
    <row r="81" spans="1:27" x14ac:dyDescent="0.2">
      <c r="A81" s="124"/>
      <c r="B81" s="123"/>
      <c r="C81" s="137"/>
      <c r="D81" s="123"/>
      <c r="E81" s="116"/>
      <c r="F81" s="21" t="s">
        <v>288</v>
      </c>
      <c r="G81" s="46" t="s">
        <v>576</v>
      </c>
      <c r="H81" s="77" t="s">
        <v>294</v>
      </c>
      <c r="I81" s="41">
        <v>110345</v>
      </c>
      <c r="J81" s="122"/>
      <c r="K81" s="122"/>
      <c r="L81" s="122"/>
      <c r="M81" s="122"/>
      <c r="N81" s="122"/>
      <c r="O81" s="122"/>
      <c r="P81" s="122"/>
      <c r="Q81" s="122"/>
      <c r="R81" s="122"/>
      <c r="S81" s="122"/>
      <c r="T81" s="122"/>
      <c r="U81" s="122"/>
      <c r="V81" s="122"/>
      <c r="W81" s="122"/>
      <c r="X81" s="122"/>
      <c r="Y81" s="122"/>
      <c r="Z81" s="122"/>
      <c r="AA81" s="123"/>
    </row>
    <row r="82" spans="1:27" x14ac:dyDescent="0.2">
      <c r="A82" s="124"/>
      <c r="B82" s="123"/>
      <c r="C82" s="138"/>
      <c r="D82" s="123"/>
      <c r="E82" s="115"/>
      <c r="F82" s="21" t="s">
        <v>289</v>
      </c>
      <c r="G82" s="46" t="s">
        <v>576</v>
      </c>
      <c r="H82" s="77" t="s">
        <v>295</v>
      </c>
      <c r="I82" s="41">
        <v>140059</v>
      </c>
      <c r="J82" s="122"/>
      <c r="K82" s="122"/>
      <c r="L82" s="122"/>
      <c r="M82" s="122"/>
      <c r="N82" s="122"/>
      <c r="O82" s="122"/>
      <c r="P82" s="122"/>
      <c r="Q82" s="122"/>
      <c r="R82" s="122"/>
      <c r="S82" s="122"/>
      <c r="T82" s="122"/>
      <c r="U82" s="122"/>
      <c r="V82" s="122"/>
      <c r="W82" s="122"/>
      <c r="X82" s="122"/>
      <c r="Y82" s="122"/>
      <c r="Z82" s="122"/>
      <c r="AA82" s="123"/>
    </row>
    <row r="83" spans="1:27" x14ac:dyDescent="0.2">
      <c r="A83" s="124" t="s">
        <v>299</v>
      </c>
      <c r="B83" s="123" t="s">
        <v>636</v>
      </c>
      <c r="C83" s="136">
        <f t="shared" ref="C83:C126" si="2">IF($C$11="","",$C$11)</f>
        <v>2010</v>
      </c>
      <c r="D83" s="120" t="str">
        <f>D39</f>
        <v>Municipio</v>
      </c>
      <c r="E83" s="114" t="s">
        <v>704</v>
      </c>
      <c r="F83" s="21" t="s">
        <v>301</v>
      </c>
      <c r="G83" s="46" t="s">
        <v>586</v>
      </c>
      <c r="H83" s="39" t="s">
        <v>304</v>
      </c>
      <c r="I83" s="35"/>
      <c r="J83" s="125"/>
      <c r="K83" s="126"/>
      <c r="L83" s="126"/>
      <c r="M83" s="126"/>
      <c r="N83" s="126"/>
      <c r="O83" s="126"/>
      <c r="P83" s="126"/>
      <c r="Q83" s="126"/>
      <c r="R83" s="126"/>
      <c r="S83" s="126"/>
      <c r="T83" s="126"/>
      <c r="U83" s="126"/>
      <c r="V83" s="126"/>
      <c r="W83" s="126"/>
      <c r="X83" s="126"/>
      <c r="Y83" s="126"/>
      <c r="Z83" s="127"/>
      <c r="AA83" s="120" t="s">
        <v>300</v>
      </c>
    </row>
    <row r="84" spans="1:27" x14ac:dyDescent="0.2">
      <c r="A84" s="124"/>
      <c r="B84" s="123"/>
      <c r="C84" s="137"/>
      <c r="D84" s="135"/>
      <c r="E84" s="116"/>
      <c r="F84" s="21" t="s">
        <v>302</v>
      </c>
      <c r="G84" s="46" t="s">
        <v>586</v>
      </c>
      <c r="H84" s="39" t="s">
        <v>305</v>
      </c>
      <c r="I84" s="35"/>
      <c r="J84" s="128"/>
      <c r="K84" s="129"/>
      <c r="L84" s="129"/>
      <c r="M84" s="129"/>
      <c r="N84" s="129"/>
      <c r="O84" s="129"/>
      <c r="P84" s="129"/>
      <c r="Q84" s="129"/>
      <c r="R84" s="129"/>
      <c r="S84" s="129"/>
      <c r="T84" s="129"/>
      <c r="U84" s="129"/>
      <c r="V84" s="129"/>
      <c r="W84" s="129"/>
      <c r="X84" s="129"/>
      <c r="Y84" s="129"/>
      <c r="Z84" s="130"/>
      <c r="AA84" s="135"/>
    </row>
    <row r="85" spans="1:27" x14ac:dyDescent="0.2">
      <c r="A85" s="124"/>
      <c r="B85" s="123"/>
      <c r="C85" s="138"/>
      <c r="D85" s="121"/>
      <c r="E85" s="115"/>
      <c r="F85" s="21" t="s">
        <v>303</v>
      </c>
      <c r="G85" s="46" t="s">
        <v>584</v>
      </c>
      <c r="H85" s="39" t="s">
        <v>306</v>
      </c>
      <c r="I85" s="35"/>
      <c r="J85" s="131"/>
      <c r="K85" s="132"/>
      <c r="L85" s="132"/>
      <c r="M85" s="132"/>
      <c r="N85" s="132"/>
      <c r="O85" s="132"/>
      <c r="P85" s="132"/>
      <c r="Q85" s="132"/>
      <c r="R85" s="132"/>
      <c r="S85" s="132"/>
      <c r="T85" s="132"/>
      <c r="U85" s="132"/>
      <c r="V85" s="132"/>
      <c r="W85" s="132"/>
      <c r="X85" s="132"/>
      <c r="Y85" s="132"/>
      <c r="Z85" s="133"/>
      <c r="AA85" s="121"/>
    </row>
    <row r="86" spans="1:27" ht="11.25" customHeight="1" x14ac:dyDescent="0.2">
      <c r="A86" s="124" t="s">
        <v>307</v>
      </c>
      <c r="B86" s="123" t="s">
        <v>308</v>
      </c>
      <c r="C86" s="136">
        <f t="shared" si="2"/>
        <v>2010</v>
      </c>
      <c r="D86" s="117" t="s">
        <v>650</v>
      </c>
      <c r="E86" s="114" t="str">
        <f>IF(D86="País","Nivel incorrecto",IF(D86="Entidad","Nivel incorrecto",""))</f>
        <v/>
      </c>
      <c r="F86" s="21" t="s">
        <v>309</v>
      </c>
      <c r="G86" s="46" t="s">
        <v>587</v>
      </c>
      <c r="H86" s="39" t="s">
        <v>314</v>
      </c>
      <c r="I86" s="35"/>
      <c r="J86" s="125"/>
      <c r="K86" s="126"/>
      <c r="L86" s="126"/>
      <c r="M86" s="126"/>
      <c r="N86" s="126"/>
      <c r="O86" s="126"/>
      <c r="P86" s="126"/>
      <c r="Q86" s="126"/>
      <c r="R86" s="126"/>
      <c r="S86" s="126"/>
      <c r="T86" s="126"/>
      <c r="U86" s="126"/>
      <c r="V86" s="126"/>
      <c r="W86" s="126"/>
      <c r="X86" s="126"/>
      <c r="Y86" s="126"/>
      <c r="Z86" s="127"/>
      <c r="AA86" s="134" t="s">
        <v>717</v>
      </c>
    </row>
    <row r="87" spans="1:27" x14ac:dyDescent="0.2">
      <c r="A87" s="124"/>
      <c r="B87" s="123"/>
      <c r="C87" s="137"/>
      <c r="D87" s="118"/>
      <c r="E87" s="116"/>
      <c r="F87" s="21" t="s">
        <v>310</v>
      </c>
      <c r="G87" s="46" t="s">
        <v>587</v>
      </c>
      <c r="H87" s="39" t="s">
        <v>678</v>
      </c>
      <c r="I87" s="35">
        <v>4061.3540362199997</v>
      </c>
      <c r="J87" s="128"/>
      <c r="K87" s="129"/>
      <c r="L87" s="129"/>
      <c r="M87" s="129"/>
      <c r="N87" s="129"/>
      <c r="O87" s="129"/>
      <c r="P87" s="129"/>
      <c r="Q87" s="129"/>
      <c r="R87" s="129"/>
      <c r="S87" s="129"/>
      <c r="T87" s="129"/>
      <c r="U87" s="129"/>
      <c r="V87" s="129"/>
      <c r="W87" s="129"/>
      <c r="X87" s="129"/>
      <c r="Y87" s="129"/>
      <c r="Z87" s="130"/>
      <c r="AA87" s="135"/>
    </row>
    <row r="88" spans="1:27" x14ac:dyDescent="0.2">
      <c r="A88" s="124"/>
      <c r="B88" s="123"/>
      <c r="C88" s="137"/>
      <c r="D88" s="118"/>
      <c r="E88" s="116"/>
      <c r="F88" s="21" t="s">
        <v>311</v>
      </c>
      <c r="G88" s="46" t="s">
        <v>577</v>
      </c>
      <c r="H88" s="39" t="s">
        <v>679</v>
      </c>
      <c r="I88" s="41">
        <v>51339</v>
      </c>
      <c r="J88" s="128"/>
      <c r="K88" s="129"/>
      <c r="L88" s="129"/>
      <c r="M88" s="129"/>
      <c r="N88" s="129"/>
      <c r="O88" s="129"/>
      <c r="P88" s="129"/>
      <c r="Q88" s="129"/>
      <c r="R88" s="129"/>
      <c r="S88" s="129"/>
      <c r="T88" s="129"/>
      <c r="U88" s="129"/>
      <c r="V88" s="129"/>
      <c r="W88" s="129"/>
      <c r="X88" s="129"/>
      <c r="Y88" s="129"/>
      <c r="Z88" s="130"/>
      <c r="AA88" s="135"/>
    </row>
    <row r="89" spans="1:27" x14ac:dyDescent="0.2">
      <c r="A89" s="124"/>
      <c r="B89" s="123"/>
      <c r="C89" s="137"/>
      <c r="D89" s="118"/>
      <c r="E89" s="116"/>
      <c r="F89" s="21" t="s">
        <v>312</v>
      </c>
      <c r="G89" s="46" t="s">
        <v>588</v>
      </c>
      <c r="H89" s="39" t="s">
        <v>315</v>
      </c>
      <c r="I89" s="29">
        <f>IF(I87=0,"",I88/I87)</f>
        <v>12.640858083818383</v>
      </c>
      <c r="J89" s="128"/>
      <c r="K89" s="129"/>
      <c r="L89" s="129"/>
      <c r="M89" s="129"/>
      <c r="N89" s="129"/>
      <c r="O89" s="129"/>
      <c r="P89" s="129"/>
      <c r="Q89" s="129"/>
      <c r="R89" s="129"/>
      <c r="S89" s="129"/>
      <c r="T89" s="129"/>
      <c r="U89" s="129"/>
      <c r="V89" s="129"/>
      <c r="W89" s="129"/>
      <c r="X89" s="129"/>
      <c r="Y89" s="129"/>
      <c r="Z89" s="130"/>
      <c r="AA89" s="135"/>
    </row>
    <row r="90" spans="1:27" x14ac:dyDescent="0.2">
      <c r="A90" s="124"/>
      <c r="B90" s="123"/>
      <c r="C90" s="138"/>
      <c r="D90" s="119"/>
      <c r="E90" s="115"/>
      <c r="F90" s="21" t="s">
        <v>313</v>
      </c>
      <c r="G90" s="46" t="s">
        <v>577</v>
      </c>
      <c r="H90" s="39" t="s">
        <v>316</v>
      </c>
      <c r="I90" s="40">
        <f>IF(I89="","",I89*I86)</f>
        <v>0</v>
      </c>
      <c r="J90" s="131"/>
      <c r="K90" s="132"/>
      <c r="L90" s="132"/>
      <c r="M90" s="132"/>
      <c r="N90" s="132"/>
      <c r="O90" s="132"/>
      <c r="P90" s="132"/>
      <c r="Q90" s="132"/>
      <c r="R90" s="132"/>
      <c r="S90" s="132"/>
      <c r="T90" s="132"/>
      <c r="U90" s="132"/>
      <c r="V90" s="132"/>
      <c r="W90" s="132"/>
      <c r="X90" s="132"/>
      <c r="Y90" s="132"/>
      <c r="Z90" s="133"/>
      <c r="AA90" s="121"/>
    </row>
    <row r="91" spans="1:27" x14ac:dyDescent="0.2">
      <c r="A91" s="124" t="s">
        <v>317</v>
      </c>
      <c r="B91" s="123" t="s">
        <v>318</v>
      </c>
      <c r="C91" s="136">
        <f t="shared" si="2"/>
        <v>2010</v>
      </c>
      <c r="D91" s="123" t="str">
        <f>D39</f>
        <v>Municipio</v>
      </c>
      <c r="E91" s="114" t="s">
        <v>704</v>
      </c>
      <c r="F91" s="21" t="s">
        <v>319</v>
      </c>
      <c r="G91" s="46" t="s">
        <v>589</v>
      </c>
      <c r="H91" s="39" t="s">
        <v>320</v>
      </c>
      <c r="I91" s="41"/>
      <c r="J91" s="122"/>
      <c r="K91" s="122"/>
      <c r="L91" s="122"/>
      <c r="M91" s="122"/>
      <c r="N91" s="122"/>
      <c r="O91" s="122"/>
      <c r="P91" s="122"/>
      <c r="Q91" s="122"/>
      <c r="R91" s="122"/>
      <c r="S91" s="122"/>
      <c r="T91" s="122"/>
      <c r="U91" s="122"/>
      <c r="V91" s="122"/>
      <c r="W91" s="122"/>
      <c r="X91" s="122"/>
      <c r="Y91" s="122"/>
      <c r="Z91" s="122"/>
      <c r="AA91" s="123" t="s">
        <v>322</v>
      </c>
    </row>
    <row r="92" spans="1:27" x14ac:dyDescent="0.2">
      <c r="A92" s="124"/>
      <c r="B92" s="123"/>
      <c r="C92" s="138"/>
      <c r="D92" s="123"/>
      <c r="E92" s="115"/>
      <c r="F92" s="21" t="s">
        <v>319</v>
      </c>
      <c r="G92" s="46" t="s">
        <v>589</v>
      </c>
      <c r="H92" s="39" t="s">
        <v>321</v>
      </c>
      <c r="I92" s="41"/>
      <c r="J92" s="122"/>
      <c r="K92" s="122"/>
      <c r="L92" s="122"/>
      <c r="M92" s="122"/>
      <c r="N92" s="122"/>
      <c r="O92" s="122"/>
      <c r="P92" s="122"/>
      <c r="Q92" s="122"/>
      <c r="R92" s="122"/>
      <c r="S92" s="122"/>
      <c r="T92" s="122"/>
      <c r="U92" s="122"/>
      <c r="V92" s="122"/>
      <c r="W92" s="122"/>
      <c r="X92" s="122"/>
      <c r="Y92" s="122"/>
      <c r="Z92" s="122"/>
      <c r="AA92" s="123"/>
    </row>
    <row r="93" spans="1:27" ht="11.25" customHeight="1" x14ac:dyDescent="0.2">
      <c r="A93" s="124" t="s">
        <v>323</v>
      </c>
      <c r="B93" s="123" t="s">
        <v>615</v>
      </c>
      <c r="C93" s="136">
        <f t="shared" si="2"/>
        <v>2010</v>
      </c>
      <c r="D93" s="123" t="str">
        <f>D39</f>
        <v>Municipio</v>
      </c>
      <c r="E93" s="114" t="s">
        <v>704</v>
      </c>
      <c r="F93" s="21" t="s">
        <v>301</v>
      </c>
      <c r="G93" s="46" t="s">
        <v>586</v>
      </c>
      <c r="H93" s="39" t="s">
        <v>304</v>
      </c>
      <c r="I93" s="29" t="str">
        <f>IF(I83="","",I83)</f>
        <v/>
      </c>
      <c r="J93" s="122"/>
      <c r="K93" s="122"/>
      <c r="L93" s="122"/>
      <c r="M93" s="122"/>
      <c r="N93" s="122"/>
      <c r="O93" s="122"/>
      <c r="P93" s="122"/>
      <c r="Q93" s="122"/>
      <c r="R93" s="122"/>
      <c r="S93" s="122"/>
      <c r="T93" s="122"/>
      <c r="U93" s="122"/>
      <c r="V93" s="122"/>
      <c r="W93" s="122"/>
      <c r="X93" s="122"/>
      <c r="Y93" s="122"/>
      <c r="Z93" s="122"/>
      <c r="AA93" s="123" t="s">
        <v>331</v>
      </c>
    </row>
    <row r="94" spans="1:27" x14ac:dyDescent="0.2">
      <c r="A94" s="124"/>
      <c r="B94" s="123"/>
      <c r="C94" s="137"/>
      <c r="D94" s="123"/>
      <c r="E94" s="116"/>
      <c r="F94" s="21" t="s">
        <v>327</v>
      </c>
      <c r="G94" s="46" t="s">
        <v>584</v>
      </c>
      <c r="H94" s="39" t="s">
        <v>329</v>
      </c>
      <c r="I94" s="35"/>
      <c r="J94" s="122"/>
      <c r="K94" s="122"/>
      <c r="L94" s="122"/>
      <c r="M94" s="122"/>
      <c r="N94" s="122"/>
      <c r="O94" s="122"/>
      <c r="P94" s="122"/>
      <c r="Q94" s="122"/>
      <c r="R94" s="122"/>
      <c r="S94" s="122"/>
      <c r="T94" s="122"/>
      <c r="U94" s="122"/>
      <c r="V94" s="122"/>
      <c r="W94" s="122"/>
      <c r="X94" s="122"/>
      <c r="Y94" s="122"/>
      <c r="Z94" s="122"/>
      <c r="AA94" s="123"/>
    </row>
    <row r="95" spans="1:27" x14ac:dyDescent="0.2">
      <c r="A95" s="124"/>
      <c r="B95" s="123"/>
      <c r="C95" s="138"/>
      <c r="D95" s="123"/>
      <c r="E95" s="115"/>
      <c r="F95" s="21" t="s">
        <v>328</v>
      </c>
      <c r="G95" s="46" t="s">
        <v>587</v>
      </c>
      <c r="H95" s="39" t="s">
        <v>330</v>
      </c>
      <c r="I95" s="35"/>
      <c r="J95" s="122"/>
      <c r="K95" s="122"/>
      <c r="L95" s="122"/>
      <c r="M95" s="122"/>
      <c r="N95" s="122"/>
      <c r="O95" s="122"/>
      <c r="P95" s="122"/>
      <c r="Q95" s="122"/>
      <c r="R95" s="122"/>
      <c r="S95" s="122"/>
      <c r="T95" s="122"/>
      <c r="U95" s="122"/>
      <c r="V95" s="122"/>
      <c r="W95" s="122"/>
      <c r="X95" s="122"/>
      <c r="Y95" s="122"/>
      <c r="Z95" s="122"/>
      <c r="AA95" s="123"/>
    </row>
    <row r="96" spans="1:27" x14ac:dyDescent="0.2">
      <c r="A96" s="174" t="s">
        <v>338</v>
      </c>
      <c r="B96" s="123" t="s">
        <v>334</v>
      </c>
      <c r="C96" s="136">
        <f t="shared" si="2"/>
        <v>2010</v>
      </c>
      <c r="D96" s="123" t="str">
        <f>D39</f>
        <v>Municipio</v>
      </c>
      <c r="E96" s="114" t="s">
        <v>704</v>
      </c>
      <c r="F96" s="21" t="s">
        <v>335</v>
      </c>
      <c r="G96" s="46" t="s">
        <v>576</v>
      </c>
      <c r="H96" s="39" t="s">
        <v>337</v>
      </c>
      <c r="I96" s="41">
        <v>701</v>
      </c>
      <c r="J96" s="122"/>
      <c r="K96" s="122"/>
      <c r="L96" s="122"/>
      <c r="M96" s="122"/>
      <c r="N96" s="122"/>
      <c r="O96" s="122"/>
      <c r="P96" s="122"/>
      <c r="Q96" s="122"/>
      <c r="R96" s="122"/>
      <c r="S96" s="122"/>
      <c r="T96" s="122"/>
      <c r="U96" s="122"/>
      <c r="V96" s="122"/>
      <c r="W96" s="122"/>
      <c r="X96" s="122"/>
      <c r="Y96" s="122"/>
      <c r="Z96" s="122"/>
      <c r="AA96" s="123" t="s">
        <v>718</v>
      </c>
    </row>
    <row r="97" spans="1:27" x14ac:dyDescent="0.2">
      <c r="A97" s="174"/>
      <c r="B97" s="123"/>
      <c r="C97" s="138"/>
      <c r="D97" s="123"/>
      <c r="E97" s="115"/>
      <c r="F97" s="21" t="s">
        <v>336</v>
      </c>
      <c r="G97" s="46" t="s">
        <v>576</v>
      </c>
      <c r="H97" s="39" t="s">
        <v>634</v>
      </c>
      <c r="I97" s="41">
        <v>3</v>
      </c>
      <c r="J97" s="122"/>
      <c r="K97" s="122"/>
      <c r="L97" s="122"/>
      <c r="M97" s="122"/>
      <c r="N97" s="122"/>
      <c r="O97" s="122"/>
      <c r="P97" s="122"/>
      <c r="Q97" s="122"/>
      <c r="R97" s="122"/>
      <c r="S97" s="122"/>
      <c r="T97" s="122"/>
      <c r="U97" s="122"/>
      <c r="V97" s="122"/>
      <c r="W97" s="122"/>
      <c r="X97" s="122"/>
      <c r="Y97" s="122"/>
      <c r="Z97" s="122"/>
      <c r="AA97" s="123"/>
    </row>
    <row r="98" spans="1:27" x14ac:dyDescent="0.2">
      <c r="A98" s="124" t="s">
        <v>333</v>
      </c>
      <c r="B98" s="123" t="s">
        <v>339</v>
      </c>
      <c r="C98" s="136">
        <f t="shared" si="2"/>
        <v>2010</v>
      </c>
      <c r="D98" s="155" t="s">
        <v>650</v>
      </c>
      <c r="E98" s="114" t="str">
        <f>IF(D98="País","Nivel incorrecto",IF(D98="Entidad","Nivel incorrecto",""))</f>
        <v/>
      </c>
      <c r="F98" s="21" t="s">
        <v>340</v>
      </c>
      <c r="G98" s="46" t="s">
        <v>576</v>
      </c>
      <c r="H98" s="77" t="s">
        <v>680</v>
      </c>
      <c r="I98" s="5">
        <v>8150</v>
      </c>
      <c r="J98" s="122"/>
      <c r="K98" s="122"/>
      <c r="L98" s="122"/>
      <c r="M98" s="122"/>
      <c r="N98" s="122"/>
      <c r="O98" s="122"/>
      <c r="P98" s="122"/>
      <c r="Q98" s="122"/>
      <c r="R98" s="122"/>
      <c r="S98" s="122"/>
      <c r="T98" s="122"/>
      <c r="U98" s="122"/>
      <c r="V98" s="122"/>
      <c r="W98" s="122"/>
      <c r="X98" s="122"/>
      <c r="Y98" s="122"/>
      <c r="Z98" s="122"/>
      <c r="AA98" s="123" t="s">
        <v>709</v>
      </c>
    </row>
    <row r="99" spans="1:27" x14ac:dyDescent="0.2">
      <c r="A99" s="124"/>
      <c r="B99" s="123"/>
      <c r="C99" s="137"/>
      <c r="D99" s="155"/>
      <c r="E99" s="116"/>
      <c r="F99" s="21" t="s">
        <v>341</v>
      </c>
      <c r="G99" s="46" t="s">
        <v>576</v>
      </c>
      <c r="H99" s="77" t="s">
        <v>681</v>
      </c>
      <c r="I99" s="5">
        <v>5985</v>
      </c>
      <c r="J99" s="122"/>
      <c r="K99" s="122"/>
      <c r="L99" s="122"/>
      <c r="M99" s="122"/>
      <c r="N99" s="122"/>
      <c r="O99" s="122"/>
      <c r="P99" s="122"/>
      <c r="Q99" s="122"/>
      <c r="R99" s="122"/>
      <c r="S99" s="122"/>
      <c r="T99" s="122"/>
      <c r="U99" s="122"/>
      <c r="V99" s="122"/>
      <c r="W99" s="122"/>
      <c r="X99" s="122"/>
      <c r="Y99" s="122"/>
      <c r="Z99" s="122"/>
      <c r="AA99" s="123"/>
    </row>
    <row r="100" spans="1:27" x14ac:dyDescent="0.2">
      <c r="A100" s="124"/>
      <c r="B100" s="123"/>
      <c r="C100" s="137"/>
      <c r="D100" s="155"/>
      <c r="E100" s="116"/>
      <c r="F100" s="21" t="s">
        <v>342</v>
      </c>
      <c r="G100" s="46" t="s">
        <v>576</v>
      </c>
      <c r="H100" s="77" t="s">
        <v>682</v>
      </c>
      <c r="I100" s="5">
        <v>12270</v>
      </c>
      <c r="J100" s="122"/>
      <c r="K100" s="122"/>
      <c r="L100" s="122"/>
      <c r="M100" s="122"/>
      <c r="N100" s="122"/>
      <c r="O100" s="122"/>
      <c r="P100" s="122"/>
      <c r="Q100" s="122"/>
      <c r="R100" s="122"/>
      <c r="S100" s="122"/>
      <c r="T100" s="122"/>
      <c r="U100" s="122"/>
      <c r="V100" s="122"/>
      <c r="W100" s="122"/>
      <c r="X100" s="122"/>
      <c r="Y100" s="122"/>
      <c r="Z100" s="122"/>
      <c r="AA100" s="123"/>
    </row>
    <row r="101" spans="1:27" x14ac:dyDescent="0.2">
      <c r="A101" s="124"/>
      <c r="B101" s="123"/>
      <c r="C101" s="137"/>
      <c r="D101" s="155"/>
      <c r="E101" s="116"/>
      <c r="F101" s="21" t="s">
        <v>343</v>
      </c>
      <c r="G101" s="46" t="s">
        <v>576</v>
      </c>
      <c r="H101" s="77" t="s">
        <v>683</v>
      </c>
      <c r="I101" s="5">
        <v>12388</v>
      </c>
      <c r="J101" s="122"/>
      <c r="K101" s="122"/>
      <c r="L101" s="122"/>
      <c r="M101" s="122"/>
      <c r="N101" s="122"/>
      <c r="O101" s="122"/>
      <c r="P101" s="122"/>
      <c r="Q101" s="122"/>
      <c r="R101" s="122"/>
      <c r="S101" s="122"/>
      <c r="T101" s="122"/>
      <c r="U101" s="122"/>
      <c r="V101" s="122"/>
      <c r="W101" s="122"/>
      <c r="X101" s="122"/>
      <c r="Y101" s="122"/>
      <c r="Z101" s="122"/>
      <c r="AA101" s="123"/>
    </row>
    <row r="102" spans="1:27" x14ac:dyDescent="0.2">
      <c r="A102" s="124"/>
      <c r="B102" s="123"/>
      <c r="C102" s="137"/>
      <c r="D102" s="155"/>
      <c r="E102" s="116"/>
      <c r="F102" s="21" t="s">
        <v>344</v>
      </c>
      <c r="G102" s="46" t="s">
        <v>576</v>
      </c>
      <c r="H102" s="77" t="s">
        <v>684</v>
      </c>
      <c r="I102" s="5">
        <v>15198</v>
      </c>
      <c r="J102" s="122"/>
      <c r="K102" s="122"/>
      <c r="L102" s="122"/>
      <c r="M102" s="122"/>
      <c r="N102" s="122"/>
      <c r="O102" s="122"/>
      <c r="P102" s="122"/>
      <c r="Q102" s="122"/>
      <c r="R102" s="122"/>
      <c r="S102" s="122"/>
      <c r="T102" s="122"/>
      <c r="U102" s="122"/>
      <c r="V102" s="122"/>
      <c r="W102" s="122"/>
      <c r="X102" s="122"/>
      <c r="Y102" s="122"/>
      <c r="Z102" s="122"/>
      <c r="AA102" s="123"/>
    </row>
    <row r="103" spans="1:27" x14ac:dyDescent="0.2">
      <c r="A103" s="124"/>
      <c r="B103" s="123"/>
      <c r="C103" s="137"/>
      <c r="D103" s="155"/>
      <c r="E103" s="116"/>
      <c r="F103" s="21" t="s">
        <v>345</v>
      </c>
      <c r="G103" s="46" t="s">
        <v>576</v>
      </c>
      <c r="H103" s="77" t="s">
        <v>685</v>
      </c>
      <c r="I103" s="5">
        <v>14540</v>
      </c>
      <c r="J103" s="122"/>
      <c r="K103" s="122"/>
      <c r="L103" s="122"/>
      <c r="M103" s="122"/>
      <c r="N103" s="122"/>
      <c r="O103" s="122"/>
      <c r="P103" s="122"/>
      <c r="Q103" s="122"/>
      <c r="R103" s="122"/>
      <c r="S103" s="122"/>
      <c r="T103" s="122"/>
      <c r="U103" s="122"/>
      <c r="V103" s="122"/>
      <c r="W103" s="122"/>
      <c r="X103" s="122"/>
      <c r="Y103" s="122"/>
      <c r="Z103" s="122"/>
      <c r="AA103" s="123"/>
    </row>
    <row r="104" spans="1:27" x14ac:dyDescent="0.2">
      <c r="A104" s="124"/>
      <c r="B104" s="123"/>
      <c r="C104" s="137"/>
      <c r="D104" s="155"/>
      <c r="E104" s="116"/>
      <c r="F104" s="21" t="s">
        <v>346</v>
      </c>
      <c r="G104" s="46" t="s">
        <v>576</v>
      </c>
      <c r="H104" s="77" t="s">
        <v>686</v>
      </c>
      <c r="I104" s="5">
        <v>10411</v>
      </c>
      <c r="J104" s="122"/>
      <c r="K104" s="122"/>
      <c r="L104" s="122"/>
      <c r="M104" s="122"/>
      <c r="N104" s="122"/>
      <c r="O104" s="122"/>
      <c r="P104" s="122"/>
      <c r="Q104" s="122"/>
      <c r="R104" s="122"/>
      <c r="S104" s="122"/>
      <c r="T104" s="122"/>
      <c r="U104" s="122"/>
      <c r="V104" s="122"/>
      <c r="W104" s="122"/>
      <c r="X104" s="122"/>
      <c r="Y104" s="122"/>
      <c r="Z104" s="122"/>
      <c r="AA104" s="123"/>
    </row>
    <row r="105" spans="1:27" x14ac:dyDescent="0.2">
      <c r="A105" s="124"/>
      <c r="B105" s="123"/>
      <c r="C105" s="138"/>
      <c r="D105" s="155"/>
      <c r="E105" s="115"/>
      <c r="F105" s="21" t="s">
        <v>347</v>
      </c>
      <c r="G105" s="46" t="s">
        <v>576</v>
      </c>
      <c r="H105" s="77" t="s">
        <v>687</v>
      </c>
      <c r="I105" s="5">
        <v>10755</v>
      </c>
      <c r="J105" s="122"/>
      <c r="K105" s="122"/>
      <c r="L105" s="122"/>
      <c r="M105" s="122"/>
      <c r="N105" s="122"/>
      <c r="O105" s="122"/>
      <c r="P105" s="122"/>
      <c r="Q105" s="122"/>
      <c r="R105" s="122"/>
      <c r="S105" s="122"/>
      <c r="T105" s="122"/>
      <c r="U105" s="122"/>
      <c r="V105" s="122"/>
      <c r="W105" s="122"/>
      <c r="X105" s="122"/>
      <c r="Y105" s="122"/>
      <c r="Z105" s="122"/>
      <c r="AA105" s="123"/>
    </row>
    <row r="106" spans="1:27" x14ac:dyDescent="0.2">
      <c r="A106" s="124" t="s">
        <v>364</v>
      </c>
      <c r="B106" s="123" t="s">
        <v>365</v>
      </c>
      <c r="C106" s="136">
        <f t="shared" si="2"/>
        <v>2010</v>
      </c>
      <c r="D106" s="123" t="s">
        <v>650</v>
      </c>
      <c r="E106" s="114" t="s">
        <v>704</v>
      </c>
      <c r="F106" s="21" t="s">
        <v>366</v>
      </c>
      <c r="G106" s="46" t="s">
        <v>576</v>
      </c>
      <c r="H106" s="39" t="s">
        <v>367</v>
      </c>
      <c r="I106" s="41">
        <v>564</v>
      </c>
      <c r="J106" s="122"/>
      <c r="K106" s="122"/>
      <c r="L106" s="122"/>
      <c r="M106" s="122"/>
      <c r="N106" s="122"/>
      <c r="O106" s="122"/>
      <c r="P106" s="122"/>
      <c r="Q106" s="122"/>
      <c r="R106" s="122"/>
      <c r="S106" s="122"/>
      <c r="T106" s="122"/>
      <c r="U106" s="122"/>
      <c r="V106" s="122"/>
      <c r="W106" s="122"/>
      <c r="X106" s="122"/>
      <c r="Y106" s="122"/>
      <c r="Z106" s="122"/>
      <c r="AA106" s="123" t="s">
        <v>368</v>
      </c>
    </row>
    <row r="107" spans="1:27" x14ac:dyDescent="0.2">
      <c r="A107" s="124"/>
      <c r="B107" s="123"/>
      <c r="C107" s="138"/>
      <c r="D107" s="123"/>
      <c r="E107" s="115"/>
      <c r="F107" s="59" t="s">
        <v>639</v>
      </c>
      <c r="G107" s="46" t="s">
        <v>576</v>
      </c>
      <c r="H107" s="39" t="s">
        <v>638</v>
      </c>
      <c r="I107" s="41">
        <v>1569</v>
      </c>
      <c r="J107" s="122"/>
      <c r="K107" s="122"/>
      <c r="L107" s="122"/>
      <c r="M107" s="122"/>
      <c r="N107" s="122"/>
      <c r="O107" s="122"/>
      <c r="P107" s="122"/>
      <c r="Q107" s="122"/>
      <c r="R107" s="122"/>
      <c r="S107" s="122"/>
      <c r="T107" s="122"/>
      <c r="U107" s="122"/>
      <c r="V107" s="122"/>
      <c r="W107" s="122"/>
      <c r="X107" s="122"/>
      <c r="Y107" s="122"/>
      <c r="Z107" s="122"/>
      <c r="AA107" s="123"/>
    </row>
    <row r="108" spans="1:27" x14ac:dyDescent="0.2">
      <c r="A108" s="36" t="s">
        <v>371</v>
      </c>
      <c r="B108" s="37" t="s">
        <v>372</v>
      </c>
      <c r="C108" s="48">
        <f t="shared" si="2"/>
        <v>2010</v>
      </c>
      <c r="D108" s="81" t="s">
        <v>650</v>
      </c>
      <c r="E108" s="74" t="str">
        <f>IF(D108="País","Nivel incorrecto",IF(D108="Entidad","Nivel incorrecto",""))</f>
        <v/>
      </c>
      <c r="F108" s="21" t="s">
        <v>373</v>
      </c>
      <c r="G108" s="92" t="s">
        <v>727</v>
      </c>
      <c r="H108" s="39" t="s">
        <v>600</v>
      </c>
      <c r="I108" s="35">
        <v>254</v>
      </c>
      <c r="J108" s="122"/>
      <c r="K108" s="122"/>
      <c r="L108" s="122"/>
      <c r="M108" s="122"/>
      <c r="N108" s="122"/>
      <c r="O108" s="122"/>
      <c r="P108" s="122"/>
      <c r="Q108" s="122"/>
      <c r="R108" s="122"/>
      <c r="S108" s="122"/>
      <c r="T108" s="122"/>
      <c r="U108" s="122"/>
      <c r="V108" s="122"/>
      <c r="W108" s="122"/>
      <c r="X108" s="122"/>
      <c r="Y108" s="122"/>
      <c r="Z108" s="122"/>
      <c r="AA108" s="90" t="s">
        <v>719</v>
      </c>
    </row>
    <row r="109" spans="1:27" ht="22.5" x14ac:dyDescent="0.2">
      <c r="A109" s="124" t="s">
        <v>374</v>
      </c>
      <c r="B109" s="123" t="s">
        <v>375</v>
      </c>
      <c r="C109" s="136">
        <f t="shared" si="2"/>
        <v>2010</v>
      </c>
      <c r="D109" s="123" t="str">
        <f>D39</f>
        <v>Municipio</v>
      </c>
      <c r="E109" s="114" t="s">
        <v>704</v>
      </c>
      <c r="F109" s="42" t="s">
        <v>379</v>
      </c>
      <c r="G109" s="46" t="s">
        <v>12</v>
      </c>
      <c r="H109" s="77" t="s">
        <v>688</v>
      </c>
      <c r="I109" s="35">
        <v>95.347633933383605</v>
      </c>
      <c r="J109" s="4" t="s">
        <v>385</v>
      </c>
      <c r="K109" s="4" t="s">
        <v>386</v>
      </c>
      <c r="L109" s="166" t="s">
        <v>723</v>
      </c>
      <c r="M109" s="167"/>
      <c r="N109" s="167"/>
      <c r="O109" s="168"/>
      <c r="P109" s="166" t="s">
        <v>387</v>
      </c>
      <c r="Q109" s="168"/>
      <c r="R109" s="125"/>
      <c r="S109" s="126"/>
      <c r="T109" s="126"/>
      <c r="U109" s="126"/>
      <c r="V109" s="126"/>
      <c r="W109" s="126"/>
      <c r="X109" s="126"/>
      <c r="Y109" s="126"/>
      <c r="Z109" s="127"/>
      <c r="AA109" s="123" t="s">
        <v>720</v>
      </c>
    </row>
    <row r="110" spans="1:27" ht="22.5" x14ac:dyDescent="0.2">
      <c r="A110" s="124"/>
      <c r="B110" s="123"/>
      <c r="C110" s="137"/>
      <c r="D110" s="123"/>
      <c r="E110" s="116"/>
      <c r="F110" s="42" t="s">
        <v>380</v>
      </c>
      <c r="G110" s="46" t="s">
        <v>12</v>
      </c>
      <c r="H110" s="77" t="s">
        <v>689</v>
      </c>
      <c r="I110" s="35">
        <v>1.42862275879415</v>
      </c>
      <c r="J110" s="3" t="s">
        <v>376</v>
      </c>
      <c r="K110" s="43">
        <f>IF(I113="","",I113*I109/100)</f>
        <v>132508.42078258054</v>
      </c>
      <c r="L110" s="44">
        <v>95.347633933383605</v>
      </c>
      <c r="M110" s="44">
        <v>0</v>
      </c>
      <c r="N110" s="44">
        <v>0</v>
      </c>
      <c r="O110" s="44">
        <v>0</v>
      </c>
      <c r="P110" s="6">
        <f>IF(K110="","",K110*L110/100+K111*L111/100+K112*L112/100)</f>
        <v>126516.43707729064</v>
      </c>
      <c r="Q110" s="169">
        <f>IF(I113="","",SUM(P110:P113))</f>
        <v>126516.43707729064</v>
      </c>
      <c r="R110" s="128"/>
      <c r="S110" s="129"/>
      <c r="T110" s="129"/>
      <c r="U110" s="129"/>
      <c r="V110" s="129"/>
      <c r="W110" s="129"/>
      <c r="X110" s="129"/>
      <c r="Y110" s="129"/>
      <c r="Z110" s="130"/>
      <c r="AA110" s="123"/>
    </row>
    <row r="111" spans="1:27" ht="22.5" x14ac:dyDescent="0.2">
      <c r="A111" s="124"/>
      <c r="B111" s="123"/>
      <c r="C111" s="137"/>
      <c r="D111" s="123"/>
      <c r="E111" s="116"/>
      <c r="F111" s="42" t="s">
        <v>381</v>
      </c>
      <c r="G111" s="46" t="s">
        <v>12</v>
      </c>
      <c r="H111" s="77" t="s">
        <v>690</v>
      </c>
      <c r="I111" s="35">
        <v>3.2237433014947325</v>
      </c>
      <c r="J111" s="3" t="s">
        <v>377</v>
      </c>
      <c r="K111" s="43">
        <f>IF(I113="","",I113*I110/100)</f>
        <v>1985.4141928065822</v>
      </c>
      <c r="L111" s="3">
        <v>1.42862275879415</v>
      </c>
      <c r="M111" s="3">
        <v>0</v>
      </c>
      <c r="N111" s="3">
        <v>0</v>
      </c>
      <c r="O111" s="3">
        <v>0</v>
      </c>
      <c r="P111" s="6">
        <f>IF(K110="","",K110*M110/100+K111*M111/100+K112*M112/100)</f>
        <v>0</v>
      </c>
      <c r="Q111" s="170"/>
      <c r="R111" s="128"/>
      <c r="S111" s="129"/>
      <c r="T111" s="129"/>
      <c r="U111" s="129"/>
      <c r="V111" s="129"/>
      <c r="W111" s="129"/>
      <c r="X111" s="129"/>
      <c r="Y111" s="129"/>
      <c r="Z111" s="130"/>
      <c r="AA111" s="123"/>
    </row>
    <row r="112" spans="1:27" ht="22.5" x14ac:dyDescent="0.2">
      <c r="A112" s="124"/>
      <c r="B112" s="123"/>
      <c r="C112" s="137"/>
      <c r="D112" s="123"/>
      <c r="E112" s="116"/>
      <c r="F112" s="42" t="s">
        <v>382</v>
      </c>
      <c r="G112" s="46" t="s">
        <v>12</v>
      </c>
      <c r="H112" s="77" t="s">
        <v>383</v>
      </c>
      <c r="I112" s="35"/>
      <c r="J112" s="3" t="s">
        <v>378</v>
      </c>
      <c r="K112" s="43">
        <f>IF(I113="","",I113*(I111+I112)/100)</f>
        <v>4480.1650158192897</v>
      </c>
      <c r="L112" s="3">
        <v>3.2237433014947325</v>
      </c>
      <c r="M112" s="3">
        <v>0</v>
      </c>
      <c r="N112" s="3">
        <v>0</v>
      </c>
      <c r="O112" s="3">
        <v>0</v>
      </c>
      <c r="P112" s="6">
        <f>IF(K110="","",K110*N110/100+K111*N111/100+K112*N112/100)</f>
        <v>0</v>
      </c>
      <c r="Q112" s="170"/>
      <c r="R112" s="128"/>
      <c r="S112" s="129"/>
      <c r="T112" s="129"/>
      <c r="U112" s="129"/>
      <c r="V112" s="129"/>
      <c r="W112" s="129"/>
      <c r="X112" s="129"/>
      <c r="Y112" s="129"/>
      <c r="Z112" s="130"/>
      <c r="AA112" s="123"/>
    </row>
    <row r="113" spans="1:27" x14ac:dyDescent="0.2">
      <c r="A113" s="124"/>
      <c r="B113" s="123"/>
      <c r="C113" s="138"/>
      <c r="D113" s="123"/>
      <c r="E113" s="115"/>
      <c r="F113" s="42" t="s">
        <v>3</v>
      </c>
      <c r="G113" s="46" t="s">
        <v>576</v>
      </c>
      <c r="H113" s="77" t="s">
        <v>384</v>
      </c>
      <c r="I113" s="6">
        <f>IF(I11=0,"",+I11)</f>
        <v>138974</v>
      </c>
      <c r="J113" s="38"/>
      <c r="K113" s="38"/>
      <c r="L113" s="38"/>
      <c r="M113" s="38"/>
      <c r="N113" s="38"/>
      <c r="O113" s="38"/>
      <c r="P113" s="6">
        <f>IF(K110="","",K110*O110/100+K111*O111/100+K112*O112/100)</f>
        <v>0</v>
      </c>
      <c r="Q113" s="171"/>
      <c r="R113" s="131"/>
      <c r="S113" s="132"/>
      <c r="T113" s="132"/>
      <c r="U113" s="132"/>
      <c r="V113" s="132"/>
      <c r="W113" s="132"/>
      <c r="X113" s="132"/>
      <c r="Y113" s="132"/>
      <c r="Z113" s="133"/>
      <c r="AA113" s="123"/>
    </row>
    <row r="114" spans="1:27" x14ac:dyDescent="0.2">
      <c r="A114" s="124" t="s">
        <v>388</v>
      </c>
      <c r="B114" s="123" t="s">
        <v>618</v>
      </c>
      <c r="C114" s="136">
        <f t="shared" si="2"/>
        <v>2010</v>
      </c>
      <c r="D114" s="123" t="str">
        <f>D39</f>
        <v>Municipio</v>
      </c>
      <c r="E114" s="114" t="s">
        <v>704</v>
      </c>
      <c r="F114" s="42" t="s">
        <v>389</v>
      </c>
      <c r="G114" s="46" t="s">
        <v>577</v>
      </c>
      <c r="H114" s="39" t="s">
        <v>391</v>
      </c>
      <c r="I114" s="41"/>
      <c r="J114" s="122"/>
      <c r="K114" s="122"/>
      <c r="L114" s="122"/>
      <c r="M114" s="122"/>
      <c r="N114" s="122"/>
      <c r="O114" s="122"/>
      <c r="P114" s="122"/>
      <c r="Q114" s="122"/>
      <c r="R114" s="122"/>
      <c r="S114" s="122"/>
      <c r="T114" s="122"/>
      <c r="U114" s="122"/>
      <c r="V114" s="122"/>
      <c r="W114" s="122"/>
      <c r="X114" s="122"/>
      <c r="Y114" s="122"/>
      <c r="Z114" s="122"/>
      <c r="AA114" s="123" t="s">
        <v>709</v>
      </c>
    </row>
    <row r="115" spans="1:27" x14ac:dyDescent="0.2">
      <c r="A115" s="124"/>
      <c r="B115" s="123"/>
      <c r="C115" s="138"/>
      <c r="D115" s="123"/>
      <c r="E115" s="115"/>
      <c r="F115" s="42" t="s">
        <v>390</v>
      </c>
      <c r="G115" s="46" t="s">
        <v>577</v>
      </c>
      <c r="H115" s="39" t="s">
        <v>392</v>
      </c>
      <c r="I115" s="41">
        <v>51339</v>
      </c>
      <c r="J115" s="122"/>
      <c r="K115" s="122"/>
      <c r="L115" s="122"/>
      <c r="M115" s="122"/>
      <c r="N115" s="122"/>
      <c r="O115" s="122"/>
      <c r="P115" s="122"/>
      <c r="Q115" s="122"/>
      <c r="R115" s="122"/>
      <c r="S115" s="122"/>
      <c r="T115" s="122"/>
      <c r="U115" s="122"/>
      <c r="V115" s="122"/>
      <c r="W115" s="122"/>
      <c r="X115" s="122"/>
      <c r="Y115" s="122"/>
      <c r="Z115" s="122"/>
      <c r="AA115" s="123"/>
    </row>
    <row r="116" spans="1:27" x14ac:dyDescent="0.2">
      <c r="A116" s="124" t="s">
        <v>393</v>
      </c>
      <c r="B116" s="123" t="s">
        <v>624</v>
      </c>
      <c r="C116" s="136">
        <f t="shared" si="2"/>
        <v>2010</v>
      </c>
      <c r="D116" s="123" t="str">
        <f>D39</f>
        <v>Municipio</v>
      </c>
      <c r="E116" s="114" t="s">
        <v>704</v>
      </c>
      <c r="F116" s="42" t="s">
        <v>394</v>
      </c>
      <c r="G116" s="46" t="s">
        <v>12</v>
      </c>
      <c r="H116" s="77" t="s">
        <v>412</v>
      </c>
      <c r="I116" s="35"/>
      <c r="J116" s="172"/>
      <c r="K116" s="172"/>
      <c r="L116" s="172"/>
      <c r="M116" s="172"/>
      <c r="N116" s="172"/>
      <c r="O116" s="172"/>
      <c r="P116" s="172"/>
      <c r="Q116" s="172"/>
      <c r="R116" s="172"/>
      <c r="S116" s="172"/>
      <c r="T116" s="172"/>
      <c r="U116" s="172"/>
      <c r="V116" s="172"/>
      <c r="W116" s="172"/>
      <c r="X116" s="172"/>
      <c r="Y116" s="172"/>
      <c r="Z116" s="172"/>
      <c r="AA116" s="123" t="s">
        <v>258</v>
      </c>
    </row>
    <row r="117" spans="1:27" ht="22.5" x14ac:dyDescent="0.2">
      <c r="A117" s="124"/>
      <c r="B117" s="123"/>
      <c r="C117" s="137"/>
      <c r="D117" s="123"/>
      <c r="E117" s="116"/>
      <c r="F117" s="42" t="s">
        <v>395</v>
      </c>
      <c r="G117" s="46" t="s">
        <v>12</v>
      </c>
      <c r="H117" s="77" t="s">
        <v>413</v>
      </c>
      <c r="I117" s="35"/>
      <c r="J117" s="172"/>
      <c r="K117" s="172"/>
      <c r="L117" s="172"/>
      <c r="M117" s="172"/>
      <c r="N117" s="172"/>
      <c r="O117" s="172"/>
      <c r="P117" s="172"/>
      <c r="Q117" s="172"/>
      <c r="R117" s="172"/>
      <c r="S117" s="172"/>
      <c r="T117" s="172"/>
      <c r="U117" s="172"/>
      <c r="V117" s="172"/>
      <c r="W117" s="172"/>
      <c r="X117" s="172"/>
      <c r="Y117" s="172"/>
      <c r="Z117" s="172"/>
      <c r="AA117" s="123"/>
    </row>
    <row r="118" spans="1:27" x14ac:dyDescent="0.2">
      <c r="A118" s="124"/>
      <c r="B118" s="123"/>
      <c r="C118" s="137"/>
      <c r="D118" s="123"/>
      <c r="E118" s="116"/>
      <c r="F118" s="42" t="s">
        <v>396</v>
      </c>
      <c r="G118" s="46" t="s">
        <v>12</v>
      </c>
      <c r="H118" s="77" t="s">
        <v>400</v>
      </c>
      <c r="I118" s="35"/>
      <c r="J118" s="172"/>
      <c r="K118" s="172"/>
      <c r="L118" s="172"/>
      <c r="M118" s="172"/>
      <c r="N118" s="172"/>
      <c r="O118" s="172"/>
      <c r="P118" s="172"/>
      <c r="Q118" s="172"/>
      <c r="R118" s="172"/>
      <c r="S118" s="172"/>
      <c r="T118" s="172"/>
      <c r="U118" s="172"/>
      <c r="V118" s="172"/>
      <c r="W118" s="172"/>
      <c r="X118" s="172"/>
      <c r="Y118" s="172"/>
      <c r="Z118" s="172"/>
      <c r="AA118" s="123"/>
    </row>
    <row r="119" spans="1:27" x14ac:dyDescent="0.2">
      <c r="A119" s="124"/>
      <c r="B119" s="123"/>
      <c r="C119" s="137"/>
      <c r="D119" s="123"/>
      <c r="E119" s="116"/>
      <c r="F119" s="42" t="s">
        <v>397</v>
      </c>
      <c r="G119" s="46" t="s">
        <v>12</v>
      </c>
      <c r="H119" s="77" t="s">
        <v>401</v>
      </c>
      <c r="I119" s="35"/>
      <c r="J119" s="172"/>
      <c r="K119" s="172"/>
      <c r="L119" s="172"/>
      <c r="M119" s="172"/>
      <c r="N119" s="172"/>
      <c r="O119" s="172"/>
      <c r="P119" s="172"/>
      <c r="Q119" s="172"/>
      <c r="R119" s="172"/>
      <c r="S119" s="172"/>
      <c r="T119" s="172"/>
      <c r="U119" s="172"/>
      <c r="V119" s="172"/>
      <c r="W119" s="172"/>
      <c r="X119" s="172"/>
      <c r="Y119" s="172"/>
      <c r="Z119" s="172"/>
      <c r="AA119" s="123"/>
    </row>
    <row r="120" spans="1:27" x14ac:dyDescent="0.2">
      <c r="A120" s="124"/>
      <c r="B120" s="123"/>
      <c r="C120" s="137"/>
      <c r="D120" s="123"/>
      <c r="E120" s="116"/>
      <c r="F120" s="42" t="s">
        <v>398</v>
      </c>
      <c r="G120" s="46" t="s">
        <v>12</v>
      </c>
      <c r="H120" s="77" t="s">
        <v>402</v>
      </c>
      <c r="I120" s="35"/>
      <c r="J120" s="172"/>
      <c r="K120" s="172"/>
      <c r="L120" s="172"/>
      <c r="M120" s="172"/>
      <c r="N120" s="172"/>
      <c r="O120" s="172"/>
      <c r="P120" s="172"/>
      <c r="Q120" s="172"/>
      <c r="R120" s="172"/>
      <c r="S120" s="172"/>
      <c r="T120" s="172"/>
      <c r="U120" s="172"/>
      <c r="V120" s="172"/>
      <c r="W120" s="172"/>
      <c r="X120" s="172"/>
      <c r="Y120" s="172"/>
      <c r="Z120" s="172"/>
      <c r="AA120" s="123"/>
    </row>
    <row r="121" spans="1:27" x14ac:dyDescent="0.2">
      <c r="A121" s="124"/>
      <c r="B121" s="123"/>
      <c r="C121" s="138"/>
      <c r="D121" s="123"/>
      <c r="E121" s="115"/>
      <c r="F121" s="42" t="s">
        <v>399</v>
      </c>
      <c r="G121" s="46" t="s">
        <v>12</v>
      </c>
      <c r="H121" s="77" t="s">
        <v>403</v>
      </c>
      <c r="I121" s="35"/>
      <c r="J121" s="172"/>
      <c r="K121" s="172"/>
      <c r="L121" s="172"/>
      <c r="M121" s="172"/>
      <c r="N121" s="172"/>
      <c r="O121" s="172"/>
      <c r="P121" s="172"/>
      <c r="Q121" s="172"/>
      <c r="R121" s="172"/>
      <c r="S121" s="172"/>
      <c r="T121" s="172"/>
      <c r="U121" s="172"/>
      <c r="V121" s="172"/>
      <c r="W121" s="172"/>
      <c r="X121" s="172"/>
      <c r="Y121" s="172"/>
      <c r="Z121" s="172"/>
      <c r="AA121" s="123"/>
    </row>
    <row r="122" spans="1:27" ht="11.25" customHeight="1" x14ac:dyDescent="0.2">
      <c r="A122" s="124" t="s">
        <v>404</v>
      </c>
      <c r="B122" s="123" t="s">
        <v>623</v>
      </c>
      <c r="C122" s="136">
        <f t="shared" si="2"/>
        <v>2010</v>
      </c>
      <c r="D122" s="123" t="str">
        <f>D39</f>
        <v>Municipio</v>
      </c>
      <c r="E122" s="114" t="s">
        <v>704</v>
      </c>
      <c r="F122" s="42" t="s">
        <v>414</v>
      </c>
      <c r="G122" s="46" t="s">
        <v>576</v>
      </c>
      <c r="H122" s="39" t="s">
        <v>417</v>
      </c>
      <c r="I122" s="41">
        <v>63140</v>
      </c>
      <c r="J122" s="122"/>
      <c r="K122" s="122"/>
      <c r="L122" s="122"/>
      <c r="M122" s="122"/>
      <c r="N122" s="122"/>
      <c r="O122" s="122"/>
      <c r="P122" s="122"/>
      <c r="Q122" s="122"/>
      <c r="R122" s="122"/>
      <c r="S122" s="122"/>
      <c r="T122" s="122"/>
      <c r="U122" s="122"/>
      <c r="V122" s="122"/>
      <c r="W122" s="122"/>
      <c r="X122" s="122"/>
      <c r="Y122" s="122"/>
      <c r="Z122" s="122"/>
      <c r="AA122" s="173" t="s">
        <v>721</v>
      </c>
    </row>
    <row r="123" spans="1:27" x14ac:dyDescent="0.2">
      <c r="A123" s="124"/>
      <c r="B123" s="123"/>
      <c r="C123" s="137"/>
      <c r="D123" s="123"/>
      <c r="E123" s="116"/>
      <c r="F123" s="42" t="s">
        <v>415</v>
      </c>
      <c r="G123" s="46" t="s">
        <v>576</v>
      </c>
      <c r="H123" s="39" t="s">
        <v>418</v>
      </c>
      <c r="I123" s="41">
        <v>16107</v>
      </c>
      <c r="J123" s="122"/>
      <c r="K123" s="122"/>
      <c r="L123" s="122"/>
      <c r="M123" s="122"/>
      <c r="N123" s="122"/>
      <c r="O123" s="122"/>
      <c r="P123" s="122"/>
      <c r="Q123" s="122"/>
      <c r="R123" s="122"/>
      <c r="S123" s="122"/>
      <c r="T123" s="122"/>
      <c r="U123" s="122"/>
      <c r="V123" s="122"/>
      <c r="W123" s="122"/>
      <c r="X123" s="122"/>
      <c r="Y123" s="122"/>
      <c r="Z123" s="122"/>
      <c r="AA123" s="123"/>
    </row>
    <row r="124" spans="1:27" x14ac:dyDescent="0.2">
      <c r="A124" s="124"/>
      <c r="B124" s="123"/>
      <c r="C124" s="137"/>
      <c r="D124" s="123"/>
      <c r="E124" s="116"/>
      <c r="F124" s="42" t="s">
        <v>416</v>
      </c>
      <c r="G124" s="46" t="s">
        <v>576</v>
      </c>
      <c r="H124" s="39" t="s">
        <v>419</v>
      </c>
      <c r="I124" s="41">
        <v>14953</v>
      </c>
      <c r="J124" s="122"/>
      <c r="K124" s="122"/>
      <c r="L124" s="122"/>
      <c r="M124" s="122"/>
      <c r="N124" s="122"/>
      <c r="O124" s="122"/>
      <c r="P124" s="122"/>
      <c r="Q124" s="122"/>
      <c r="R124" s="122"/>
      <c r="S124" s="122"/>
      <c r="T124" s="122"/>
      <c r="U124" s="122"/>
      <c r="V124" s="122"/>
      <c r="W124" s="122"/>
      <c r="X124" s="122"/>
      <c r="Y124" s="122"/>
      <c r="Z124" s="122"/>
      <c r="AA124" s="123"/>
    </row>
    <row r="125" spans="1:27" x14ac:dyDescent="0.2">
      <c r="A125" s="124"/>
      <c r="B125" s="123"/>
      <c r="C125" s="138"/>
      <c r="D125" s="123"/>
      <c r="E125" s="115"/>
      <c r="F125" s="42" t="s">
        <v>422</v>
      </c>
      <c r="G125" s="46" t="s">
        <v>12</v>
      </c>
      <c r="H125" s="39" t="s">
        <v>423</v>
      </c>
      <c r="I125" s="35">
        <v>49.192271143490657</v>
      </c>
      <c r="J125" s="122"/>
      <c r="K125" s="122"/>
      <c r="L125" s="122"/>
      <c r="M125" s="122"/>
      <c r="N125" s="122"/>
      <c r="O125" s="122"/>
      <c r="P125" s="122"/>
      <c r="Q125" s="122"/>
      <c r="R125" s="122"/>
      <c r="S125" s="122"/>
      <c r="T125" s="122"/>
      <c r="U125" s="122"/>
      <c r="V125" s="122"/>
      <c r="W125" s="122"/>
      <c r="X125" s="122"/>
      <c r="Y125" s="122"/>
      <c r="Z125" s="122"/>
      <c r="AA125" s="123"/>
    </row>
    <row r="126" spans="1:27" ht="11.25" customHeight="1" x14ac:dyDescent="0.2">
      <c r="A126" s="124" t="s">
        <v>405</v>
      </c>
      <c r="B126" s="123" t="s">
        <v>425</v>
      </c>
      <c r="C126" s="136">
        <f t="shared" si="2"/>
        <v>2010</v>
      </c>
      <c r="D126" s="123" t="str">
        <f>D39</f>
        <v>Municipio</v>
      </c>
      <c r="E126" s="114" t="s">
        <v>704</v>
      </c>
      <c r="F126" s="42" t="s">
        <v>115</v>
      </c>
      <c r="G126" s="46" t="s">
        <v>576</v>
      </c>
      <c r="H126" s="39" t="s">
        <v>426</v>
      </c>
      <c r="I126" s="41">
        <v>140059</v>
      </c>
      <c r="J126" s="122"/>
      <c r="K126" s="122"/>
      <c r="L126" s="122"/>
      <c r="M126" s="122"/>
      <c r="N126" s="122"/>
      <c r="O126" s="122"/>
      <c r="P126" s="122"/>
      <c r="Q126" s="122"/>
      <c r="R126" s="122"/>
      <c r="S126" s="122"/>
      <c r="T126" s="122"/>
      <c r="U126" s="122"/>
      <c r="V126" s="122"/>
      <c r="W126" s="122"/>
      <c r="X126" s="122"/>
      <c r="Y126" s="122"/>
      <c r="Z126" s="122"/>
      <c r="AA126" s="123" t="s">
        <v>722</v>
      </c>
    </row>
    <row r="127" spans="1:27" x14ac:dyDescent="0.2">
      <c r="A127" s="124"/>
      <c r="B127" s="123"/>
      <c r="C127" s="138"/>
      <c r="D127" s="123"/>
      <c r="E127" s="115"/>
      <c r="F127" s="42" t="s">
        <v>427</v>
      </c>
      <c r="G127" s="46" t="s">
        <v>590</v>
      </c>
      <c r="H127" s="39" t="s">
        <v>428</v>
      </c>
      <c r="I127" s="41">
        <v>2</v>
      </c>
      <c r="J127" s="122"/>
      <c r="K127" s="122"/>
      <c r="L127" s="122"/>
      <c r="M127" s="122"/>
      <c r="N127" s="122"/>
      <c r="O127" s="122"/>
      <c r="P127" s="122"/>
      <c r="Q127" s="122"/>
      <c r="R127" s="122"/>
      <c r="S127" s="122"/>
      <c r="T127" s="122"/>
      <c r="U127" s="122"/>
      <c r="V127" s="122"/>
      <c r="W127" s="122"/>
      <c r="X127" s="122"/>
      <c r="Y127" s="122"/>
      <c r="Z127" s="122"/>
      <c r="AA127" s="123"/>
    </row>
    <row r="129" spans="1:1" x14ac:dyDescent="0.2">
      <c r="A129" s="78" t="s">
        <v>691</v>
      </c>
    </row>
    <row r="130" spans="1:1" ht="17.25" x14ac:dyDescent="0.25">
      <c r="A130" s="79" t="s">
        <v>692</v>
      </c>
    </row>
    <row r="131" spans="1:1" ht="12.75" x14ac:dyDescent="0.2">
      <c r="A131" s="79" t="s">
        <v>693</v>
      </c>
    </row>
    <row r="132" spans="1:1" ht="12.75" x14ac:dyDescent="0.2">
      <c r="A132" s="79" t="s">
        <v>694</v>
      </c>
    </row>
    <row r="133" spans="1:1" ht="12.75" x14ac:dyDescent="0.2">
      <c r="A133" s="79" t="s">
        <v>695</v>
      </c>
    </row>
    <row r="134" spans="1:1" ht="12.75" x14ac:dyDescent="0.2">
      <c r="A134" s="79" t="s">
        <v>696</v>
      </c>
    </row>
    <row r="135" spans="1:1" ht="12.75" x14ac:dyDescent="0.2">
      <c r="A135" s="79" t="s">
        <v>697</v>
      </c>
    </row>
    <row r="136" spans="1:1" ht="12.75" x14ac:dyDescent="0.2">
      <c r="A136" s="79" t="s">
        <v>698</v>
      </c>
    </row>
    <row r="137" spans="1:1" ht="12.75" x14ac:dyDescent="0.2">
      <c r="A137" s="79" t="s">
        <v>699</v>
      </c>
    </row>
    <row r="138" spans="1:1" ht="12.75" x14ac:dyDescent="0.2">
      <c r="A138" s="79" t="s">
        <v>700</v>
      </c>
    </row>
    <row r="139" spans="1:1" x14ac:dyDescent="0.2">
      <c r="A139" s="79" t="s">
        <v>701</v>
      </c>
    </row>
    <row r="140" spans="1:1" x14ac:dyDescent="0.2">
      <c r="A140" s="79" t="s">
        <v>702</v>
      </c>
    </row>
    <row r="141" spans="1:1" x14ac:dyDescent="0.2">
      <c r="A141" s="79" t="s">
        <v>703</v>
      </c>
    </row>
    <row r="142" spans="1:1" x14ac:dyDescent="0.2">
      <c r="A142" s="93" t="s">
        <v>724</v>
      </c>
    </row>
    <row r="143" spans="1:1" x14ac:dyDescent="0.2">
      <c r="A143" s="91" t="s">
        <v>725</v>
      </c>
    </row>
  </sheetData>
  <mergeCells count="204">
    <mergeCell ref="C37:C38"/>
    <mergeCell ref="C39:C40"/>
    <mergeCell ref="C41:C45"/>
    <mergeCell ref="C46:C51"/>
    <mergeCell ref="C52:C60"/>
    <mergeCell ref="C61:C62"/>
    <mergeCell ref="C63:C64"/>
    <mergeCell ref="C65:C70"/>
    <mergeCell ref="A122:A125"/>
    <mergeCell ref="B122:B125"/>
    <mergeCell ref="A114:A115"/>
    <mergeCell ref="B114:B115"/>
    <mergeCell ref="B83:B85"/>
    <mergeCell ref="A96:A97"/>
    <mergeCell ref="B96:B97"/>
    <mergeCell ref="A91:A92"/>
    <mergeCell ref="B91:B92"/>
    <mergeCell ref="J122:Z125"/>
    <mergeCell ref="D122:D125"/>
    <mergeCell ref="AA122:AA125"/>
    <mergeCell ref="A126:A127"/>
    <mergeCell ref="B126:B127"/>
    <mergeCell ref="J126:Z127"/>
    <mergeCell ref="D126:D127"/>
    <mergeCell ref="AA126:AA127"/>
    <mergeCell ref="C122:C125"/>
    <mergeCell ref="C126:C127"/>
    <mergeCell ref="E122:E125"/>
    <mergeCell ref="E126:E127"/>
    <mergeCell ref="J114:Z115"/>
    <mergeCell ref="D114:D115"/>
    <mergeCell ref="AA114:AA115"/>
    <mergeCell ref="A116:A121"/>
    <mergeCell ref="B116:B121"/>
    <mergeCell ref="D116:D121"/>
    <mergeCell ref="AA116:AA121"/>
    <mergeCell ref="J116:Z121"/>
    <mergeCell ref="C114:C115"/>
    <mergeCell ref="C116:C121"/>
    <mergeCell ref="E114:E115"/>
    <mergeCell ref="E116:E121"/>
    <mergeCell ref="J5:Z5"/>
    <mergeCell ref="AA34:AA36"/>
    <mergeCell ref="D37:D38"/>
    <mergeCell ref="D11:D14"/>
    <mergeCell ref="B39:B40"/>
    <mergeCell ref="A109:A113"/>
    <mergeCell ref="B109:B113"/>
    <mergeCell ref="D109:D113"/>
    <mergeCell ref="AA109:AA113"/>
    <mergeCell ref="L109:O109"/>
    <mergeCell ref="P109:Q109"/>
    <mergeCell ref="Q110:Q113"/>
    <mergeCell ref="A39:A40"/>
    <mergeCell ref="J39:Z40"/>
    <mergeCell ref="AA11:AA14"/>
    <mergeCell ref="AA15:AA24"/>
    <mergeCell ref="AA25:AA27"/>
    <mergeCell ref="D28:D33"/>
    <mergeCell ref="AA28:AA33"/>
    <mergeCell ref="D34:D36"/>
    <mergeCell ref="B34:B36"/>
    <mergeCell ref="B37:B38"/>
    <mergeCell ref="A37:A38"/>
    <mergeCell ref="J37:Z38"/>
    <mergeCell ref="A28:A33"/>
    <mergeCell ref="B15:B24"/>
    <mergeCell ref="B25:B27"/>
    <mergeCell ref="B28:B33"/>
    <mergeCell ref="C11:C14"/>
    <mergeCell ref="C15:C24"/>
    <mergeCell ref="C25:C27"/>
    <mergeCell ref="C28:C33"/>
    <mergeCell ref="C34:C36"/>
    <mergeCell ref="AA52:AA60"/>
    <mergeCell ref="D41:D45"/>
    <mergeCell ref="AA41:AA45"/>
    <mergeCell ref="A46:A51"/>
    <mergeCell ref="B46:B51"/>
    <mergeCell ref="J46:Z51"/>
    <mergeCell ref="D46:D51"/>
    <mergeCell ref="AA46:AA51"/>
    <mergeCell ref="J41:Z45"/>
    <mergeCell ref="B41:B45"/>
    <mergeCell ref="A41:A45"/>
    <mergeCell ref="E41:E45"/>
    <mergeCell ref="E46:E51"/>
    <mergeCell ref="E52:E60"/>
    <mergeCell ref="J71:Z71"/>
    <mergeCell ref="J72:Z72"/>
    <mergeCell ref="A65:A70"/>
    <mergeCell ref="B65:B70"/>
    <mergeCell ref="J65:Z70"/>
    <mergeCell ref="D65:D70"/>
    <mergeCell ref="AA65:AA70"/>
    <mergeCell ref="A1:AA1"/>
    <mergeCell ref="A2:AA2"/>
    <mergeCell ref="A3:AA3"/>
    <mergeCell ref="A4:AA4"/>
    <mergeCell ref="A63:A64"/>
    <mergeCell ref="B63:B64"/>
    <mergeCell ref="J63:Z64"/>
    <mergeCell ref="D63:D64"/>
    <mergeCell ref="AA63:AA64"/>
    <mergeCell ref="A61:A62"/>
    <mergeCell ref="B61:B62"/>
    <mergeCell ref="J61:Z62"/>
    <mergeCell ref="D61:D62"/>
    <mergeCell ref="AA61:AA62"/>
    <mergeCell ref="A52:A60"/>
    <mergeCell ref="B52:B60"/>
    <mergeCell ref="J52:Z60"/>
    <mergeCell ref="J83:Z85"/>
    <mergeCell ref="D83:D85"/>
    <mergeCell ref="AA83:AA85"/>
    <mergeCell ref="J73:Z73"/>
    <mergeCell ref="A77:A82"/>
    <mergeCell ref="B77:B82"/>
    <mergeCell ref="J77:Z82"/>
    <mergeCell ref="D77:D82"/>
    <mergeCell ref="A74:A76"/>
    <mergeCell ref="B74:B76"/>
    <mergeCell ref="J74:Z76"/>
    <mergeCell ref="D74:D76"/>
    <mergeCell ref="AA74:AA76"/>
    <mergeCell ref="C74:C76"/>
    <mergeCell ref="C77:C82"/>
    <mergeCell ref="C83:C85"/>
    <mergeCell ref="AA77:AA82"/>
    <mergeCell ref="A83:A85"/>
    <mergeCell ref="J96:Z97"/>
    <mergeCell ref="D96:D97"/>
    <mergeCell ref="AA96:AA97"/>
    <mergeCell ref="A93:A95"/>
    <mergeCell ref="B93:B95"/>
    <mergeCell ref="J93:Z95"/>
    <mergeCell ref="D93:D95"/>
    <mergeCell ref="AA93:AA95"/>
    <mergeCell ref="C93:C95"/>
    <mergeCell ref="C96:C97"/>
    <mergeCell ref="E96:E97"/>
    <mergeCell ref="E93:E95"/>
    <mergeCell ref="R109:Z113"/>
    <mergeCell ref="J108:Z108"/>
    <mergeCell ref="A106:A107"/>
    <mergeCell ref="B106:B107"/>
    <mergeCell ref="J106:Z107"/>
    <mergeCell ref="D106:D107"/>
    <mergeCell ref="AA106:AA107"/>
    <mergeCell ref="A98:A105"/>
    <mergeCell ref="B98:B105"/>
    <mergeCell ref="J98:Z105"/>
    <mergeCell ref="D98:D105"/>
    <mergeCell ref="AA98:AA105"/>
    <mergeCell ref="C98:C105"/>
    <mergeCell ref="C106:C107"/>
    <mergeCell ref="C109:C113"/>
    <mergeCell ref="E98:E105"/>
    <mergeCell ref="E106:E107"/>
    <mergeCell ref="E109:E113"/>
    <mergeCell ref="A6:C10"/>
    <mergeCell ref="F6:AA10"/>
    <mergeCell ref="E11:E14"/>
    <mergeCell ref="E15:E24"/>
    <mergeCell ref="E25:E27"/>
    <mergeCell ref="E28:E33"/>
    <mergeCell ref="E34:E36"/>
    <mergeCell ref="E37:E38"/>
    <mergeCell ref="E39:E40"/>
    <mergeCell ref="AA37:AA38"/>
    <mergeCell ref="AA39:AA40"/>
    <mergeCell ref="D25:D27"/>
    <mergeCell ref="A11:A14"/>
    <mergeCell ref="B11:B14"/>
    <mergeCell ref="F15:H15"/>
    <mergeCell ref="A15:A24"/>
    <mergeCell ref="D15:D24"/>
    <mergeCell ref="J11:Z14"/>
    <mergeCell ref="A25:A27"/>
    <mergeCell ref="A34:A36"/>
    <mergeCell ref="J34:Z36"/>
    <mergeCell ref="J22:Z24"/>
    <mergeCell ref="J25:Z27"/>
    <mergeCell ref="J28:Z33"/>
    <mergeCell ref="J91:Z92"/>
    <mergeCell ref="D91:D92"/>
    <mergeCell ref="AA91:AA92"/>
    <mergeCell ref="A86:A90"/>
    <mergeCell ref="B86:B90"/>
    <mergeCell ref="J86:Z90"/>
    <mergeCell ref="D86:D90"/>
    <mergeCell ref="AA86:AA90"/>
    <mergeCell ref="C86:C90"/>
    <mergeCell ref="C91:C92"/>
    <mergeCell ref="D5:E5"/>
    <mergeCell ref="E61:E62"/>
    <mergeCell ref="E63:E64"/>
    <mergeCell ref="E65:E70"/>
    <mergeCell ref="E77:E82"/>
    <mergeCell ref="E83:E85"/>
    <mergeCell ref="E86:E90"/>
    <mergeCell ref="E91:E92"/>
    <mergeCell ref="D52:D60"/>
    <mergeCell ref="D39:D40"/>
  </mergeCells>
  <printOptions headings="1"/>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J65"/>
  <sheetViews>
    <sheetView showGridLines="0" zoomScale="120" zoomScaleNormal="120" workbookViewId="0">
      <pane ySplit="5" topLeftCell="A6" activePane="bottomLeft" state="frozen"/>
      <selection pane="bottomLeft" activeCell="B11" sqref="B11"/>
    </sheetView>
  </sheetViews>
  <sheetFormatPr baseColWidth="10" defaultRowHeight="11.25" x14ac:dyDescent="0.2"/>
  <cols>
    <col min="1" max="1" width="18.6640625" style="17" bestFit="1" customWidth="1"/>
    <col min="2" max="2" width="14.33203125" style="7" bestFit="1" customWidth="1"/>
    <col min="3" max="3" width="13.1640625" style="7" bestFit="1" customWidth="1"/>
    <col min="4" max="4" width="36.1640625" style="2" customWidth="1"/>
    <col min="5" max="5" width="11.33203125" style="1" bestFit="1" customWidth="1"/>
    <col min="6" max="6" width="51.33203125" style="2" customWidth="1"/>
    <col min="7" max="7" width="16.6640625" style="1" bestFit="1" customWidth="1"/>
    <col min="8" max="8" width="29.6640625" style="2" customWidth="1"/>
    <col min="9" max="9" width="11.6640625" style="7" customWidth="1"/>
    <col min="10" max="10" width="18.1640625" style="2" bestFit="1" customWidth="1"/>
  </cols>
  <sheetData>
    <row r="1" spans="1:10" ht="26.25" hidden="1" x14ac:dyDescent="0.2">
      <c r="A1" s="99" t="s">
        <v>228</v>
      </c>
      <c r="B1" s="100"/>
      <c r="C1" s="100"/>
      <c r="D1" s="100"/>
      <c r="E1" s="100"/>
      <c r="F1" s="100"/>
      <c r="G1" s="100"/>
      <c r="H1" s="100"/>
      <c r="I1" s="100"/>
      <c r="J1" s="101"/>
    </row>
    <row r="2" spans="1:10" ht="18" hidden="1" x14ac:dyDescent="0.2">
      <c r="A2" s="105" t="s">
        <v>637</v>
      </c>
      <c r="B2" s="106"/>
      <c r="C2" s="106"/>
      <c r="D2" s="106"/>
      <c r="E2" s="106"/>
      <c r="F2" s="106"/>
      <c r="G2" s="106"/>
      <c r="H2" s="106"/>
      <c r="I2" s="106"/>
      <c r="J2" s="107"/>
    </row>
    <row r="3" spans="1:10" ht="18" hidden="1" x14ac:dyDescent="0.2">
      <c r="A3" s="105" t="s">
        <v>229</v>
      </c>
      <c r="B3" s="106"/>
      <c r="C3" s="106"/>
      <c r="D3" s="106"/>
      <c r="E3" s="106"/>
      <c r="F3" s="106"/>
      <c r="G3" s="106"/>
      <c r="H3" s="106"/>
      <c r="I3" s="106"/>
      <c r="J3" s="107"/>
    </row>
    <row r="4" spans="1:10" ht="15.75" hidden="1" x14ac:dyDescent="0.2">
      <c r="A4" s="108" t="s">
        <v>644</v>
      </c>
      <c r="B4" s="109"/>
      <c r="C4" s="109"/>
      <c r="D4" s="109"/>
      <c r="E4" s="109"/>
      <c r="F4" s="109"/>
      <c r="G4" s="109"/>
      <c r="H4" s="109"/>
      <c r="I4" s="109"/>
      <c r="J4" s="110"/>
    </row>
    <row r="5" spans="1:10" x14ac:dyDescent="0.2">
      <c r="A5" s="4" t="s">
        <v>604</v>
      </c>
      <c r="B5" s="4" t="s">
        <v>1</v>
      </c>
      <c r="C5" s="4" t="s">
        <v>326</v>
      </c>
      <c r="D5" s="22" t="s">
        <v>612</v>
      </c>
      <c r="E5" s="4" t="s">
        <v>605</v>
      </c>
      <c r="F5" s="22" t="s">
        <v>611</v>
      </c>
      <c r="G5" s="4" t="s">
        <v>138</v>
      </c>
      <c r="H5" s="4" t="s">
        <v>139</v>
      </c>
      <c r="I5" s="4" t="s">
        <v>581</v>
      </c>
      <c r="J5" s="4" t="s">
        <v>8</v>
      </c>
    </row>
    <row r="6" spans="1:10" x14ac:dyDescent="0.2">
      <c r="A6" s="32" t="s">
        <v>619</v>
      </c>
      <c r="B6" s="50" t="s">
        <v>231</v>
      </c>
      <c r="C6" s="53">
        <v>17</v>
      </c>
      <c r="D6" s="52" t="s">
        <v>262</v>
      </c>
      <c r="E6" s="53" t="s">
        <v>279</v>
      </c>
      <c r="F6" s="52" t="s">
        <v>262</v>
      </c>
      <c r="G6" s="30">
        <f>+Datos!I72</f>
        <v>0</v>
      </c>
      <c r="H6" s="50" t="s">
        <v>12</v>
      </c>
      <c r="I6" s="63">
        <f>IF(Datos!C72="","",Datos!C72)</f>
        <v>2010</v>
      </c>
      <c r="J6" s="63" t="str">
        <f>IF(Datos!D72="","",Datos!D72)</f>
        <v>Municipio</v>
      </c>
    </row>
    <row r="7" spans="1:10" x14ac:dyDescent="0.2">
      <c r="A7" s="32" t="s">
        <v>619</v>
      </c>
      <c r="B7" s="50" t="s">
        <v>231</v>
      </c>
      <c r="C7" s="50">
        <v>18</v>
      </c>
      <c r="D7" s="51" t="s">
        <v>268</v>
      </c>
      <c r="E7" s="50" t="s">
        <v>280</v>
      </c>
      <c r="F7" s="51" t="s">
        <v>268</v>
      </c>
      <c r="G7" s="29">
        <f>+Datos!I73</f>
        <v>2231.1980218511053</v>
      </c>
      <c r="H7" s="65" t="s">
        <v>584</v>
      </c>
      <c r="I7" s="63">
        <f>IF(Datos!C73="","",Datos!C73)</f>
        <v>2010</v>
      </c>
      <c r="J7" s="63" t="str">
        <f>IF(Datos!D73="","",Datos!D73)</f>
        <v>Municipio</v>
      </c>
    </row>
    <row r="8" spans="1:10" x14ac:dyDescent="0.2">
      <c r="A8" s="32" t="s">
        <v>619</v>
      </c>
      <c r="B8" s="50" t="s">
        <v>231</v>
      </c>
      <c r="C8" s="50">
        <v>19</v>
      </c>
      <c r="D8" s="51" t="s">
        <v>271</v>
      </c>
      <c r="E8" s="50" t="s">
        <v>281</v>
      </c>
      <c r="F8" s="51" t="s">
        <v>271</v>
      </c>
      <c r="G8" s="29">
        <f>IF(Datos!I74=0,"",100*Datos!I75/Datos!I74)</f>
        <v>3.8550488045437539</v>
      </c>
      <c r="H8" s="50" t="s">
        <v>12</v>
      </c>
      <c r="I8" s="63">
        <f>IF(Datos!C74="","",Datos!C74)</f>
        <v>2010</v>
      </c>
      <c r="J8" s="63" t="str">
        <f>IF(Datos!D74="","",Datos!D74)</f>
        <v>Municipio</v>
      </c>
    </row>
    <row r="9" spans="1:10" x14ac:dyDescent="0.2">
      <c r="A9" s="32" t="s">
        <v>619</v>
      </c>
      <c r="B9" s="50" t="s">
        <v>231</v>
      </c>
      <c r="C9" s="50">
        <v>19</v>
      </c>
      <c r="D9" s="51" t="s">
        <v>271</v>
      </c>
      <c r="E9" s="50" t="s">
        <v>281</v>
      </c>
      <c r="F9" s="51" t="s">
        <v>277</v>
      </c>
      <c r="G9" s="29">
        <f>+Datos!I76</f>
        <v>3.8550488045437543</v>
      </c>
      <c r="H9" s="50" t="s">
        <v>12</v>
      </c>
      <c r="I9" s="63">
        <f>IF(Datos!C74="","",Datos!C74)</f>
        <v>2010</v>
      </c>
      <c r="J9" s="63" t="str">
        <f>IF(Datos!D74="","",Datos!D74)</f>
        <v>Municipio</v>
      </c>
    </row>
    <row r="10" spans="1:10" x14ac:dyDescent="0.2">
      <c r="A10" s="32" t="s">
        <v>608</v>
      </c>
      <c r="B10" s="50" t="s">
        <v>231</v>
      </c>
      <c r="C10" s="50">
        <v>7</v>
      </c>
      <c r="D10" s="51" t="s">
        <v>607</v>
      </c>
      <c r="E10" s="31" t="s">
        <v>56</v>
      </c>
      <c r="F10" s="39" t="s">
        <v>109</v>
      </c>
      <c r="G10" s="29">
        <f>IF(Datos!I38=0,"",1000*Datos!I37/Datos!I38)</f>
        <v>8.4818302077659329</v>
      </c>
      <c r="H10" s="50" t="s">
        <v>136</v>
      </c>
      <c r="I10" s="63">
        <f>IF(Datos!C37="","",Datos!C37)</f>
        <v>2010</v>
      </c>
      <c r="J10" s="63" t="str">
        <f>IF(Datos!D37="","",Datos!D37)</f>
        <v>Municipio</v>
      </c>
    </row>
    <row r="11" spans="1:10" x14ac:dyDescent="0.2">
      <c r="A11" s="32" t="s">
        <v>608</v>
      </c>
      <c r="B11" s="50" t="s">
        <v>231</v>
      </c>
      <c r="C11" s="50">
        <v>8</v>
      </c>
      <c r="D11" s="51" t="s">
        <v>114</v>
      </c>
      <c r="E11" s="31" t="s">
        <v>57</v>
      </c>
      <c r="F11" s="51" t="s">
        <v>114</v>
      </c>
      <c r="G11" s="29">
        <f>IF(Datos!I40="","",10000*Datos!I39/Datos!I40)</f>
        <v>2.4465007843193689</v>
      </c>
      <c r="H11" s="50" t="s">
        <v>137</v>
      </c>
      <c r="I11" s="63">
        <f>IF(Datos!C39="","",Datos!C39)</f>
        <v>2010</v>
      </c>
      <c r="J11" s="63" t="str">
        <f>IF(Datos!D39="","",Datos!D39)</f>
        <v>Municipio</v>
      </c>
    </row>
    <row r="12" spans="1:10" x14ac:dyDescent="0.2">
      <c r="A12" s="32" t="s">
        <v>608</v>
      </c>
      <c r="B12" s="88" t="s">
        <v>231</v>
      </c>
      <c r="C12" s="88">
        <v>9</v>
      </c>
      <c r="D12" s="87" t="s">
        <v>707</v>
      </c>
      <c r="E12" s="31" t="s">
        <v>125</v>
      </c>
      <c r="F12" s="57" t="s">
        <v>628</v>
      </c>
      <c r="G12" s="29">
        <f>IF(Datos!I44=0,"",Datos!I41*Datos!I44/100)</f>
        <v>0</v>
      </c>
      <c r="H12" s="50" t="s">
        <v>12</v>
      </c>
      <c r="I12" s="63">
        <f>IF(Datos!C41="","",Datos!C41)</f>
        <v>2010</v>
      </c>
      <c r="J12" s="63" t="str">
        <f>IF(Datos!D41="","",Datos!D41)</f>
        <v>Municipio</v>
      </c>
    </row>
    <row r="13" spans="1:10" x14ac:dyDescent="0.2">
      <c r="A13" s="32" t="s">
        <v>608</v>
      </c>
      <c r="B13" s="88" t="s">
        <v>231</v>
      </c>
      <c r="C13" s="88">
        <v>9</v>
      </c>
      <c r="D13" s="87" t="s">
        <v>707</v>
      </c>
      <c r="E13" s="31" t="s">
        <v>126</v>
      </c>
      <c r="F13" s="57" t="s">
        <v>629</v>
      </c>
      <c r="G13" s="29">
        <f>IF(Datos!I45=0,"",Datos!I41*Datos!I45/100)</f>
        <v>0</v>
      </c>
      <c r="H13" s="50" t="s">
        <v>12</v>
      </c>
      <c r="I13" s="63">
        <f>IF(Datos!C41="","",Datos!C41)</f>
        <v>2010</v>
      </c>
      <c r="J13" s="63" t="str">
        <f>IF(Datos!D41="","",Datos!D41)</f>
        <v>Municipio</v>
      </c>
    </row>
    <row r="14" spans="1:10" x14ac:dyDescent="0.2">
      <c r="A14" s="32" t="s">
        <v>608</v>
      </c>
      <c r="B14" s="88" t="s">
        <v>231</v>
      </c>
      <c r="C14" s="88">
        <v>9</v>
      </c>
      <c r="D14" s="87" t="s">
        <v>707</v>
      </c>
      <c r="E14" s="31" t="s">
        <v>127</v>
      </c>
      <c r="F14" s="57" t="s">
        <v>630</v>
      </c>
      <c r="G14" s="29">
        <f>IF(Datos!I44=0,"",Datos!I42*Datos!I44/100)</f>
        <v>0</v>
      </c>
      <c r="H14" s="50" t="s">
        <v>12</v>
      </c>
      <c r="I14" s="63">
        <f>IF(Datos!C41="","",Datos!C41)</f>
        <v>2010</v>
      </c>
      <c r="J14" s="63" t="str">
        <f>IF(Datos!D41="","",Datos!D41)</f>
        <v>Municipio</v>
      </c>
    </row>
    <row r="15" spans="1:10" x14ac:dyDescent="0.2">
      <c r="A15" s="32" t="s">
        <v>608</v>
      </c>
      <c r="B15" s="88" t="s">
        <v>231</v>
      </c>
      <c r="C15" s="88">
        <v>9</v>
      </c>
      <c r="D15" s="87" t="s">
        <v>707</v>
      </c>
      <c r="E15" s="31" t="s">
        <v>128</v>
      </c>
      <c r="F15" s="57" t="s">
        <v>631</v>
      </c>
      <c r="G15" s="29">
        <f>IF(Datos!I45=0,"",Datos!I42*Datos!I45/100)</f>
        <v>0</v>
      </c>
      <c r="H15" s="50" t="s">
        <v>12</v>
      </c>
      <c r="I15" s="63">
        <f>IF(Datos!C41="","",Datos!C41)</f>
        <v>2010</v>
      </c>
      <c r="J15" s="63" t="str">
        <f>IF(Datos!D41="","",Datos!D41)</f>
        <v>Municipio</v>
      </c>
    </row>
    <row r="16" spans="1:10" x14ac:dyDescent="0.2">
      <c r="A16" s="32" t="s">
        <v>608</v>
      </c>
      <c r="B16" s="88" t="s">
        <v>231</v>
      </c>
      <c r="C16" s="88">
        <v>9</v>
      </c>
      <c r="D16" s="87" t="s">
        <v>707</v>
      </c>
      <c r="E16" s="31" t="s">
        <v>129</v>
      </c>
      <c r="F16" s="57" t="s">
        <v>632</v>
      </c>
      <c r="G16" s="29">
        <f>IF(Datos!I44=0,"",Datos!I43*Datos!I44/100)</f>
        <v>0</v>
      </c>
      <c r="H16" s="50" t="s">
        <v>12</v>
      </c>
      <c r="I16" s="63">
        <f>IF(Datos!C41="","",Datos!C41)</f>
        <v>2010</v>
      </c>
      <c r="J16" s="63" t="str">
        <f>IF(Datos!D41="","",Datos!D41)</f>
        <v>Municipio</v>
      </c>
    </row>
    <row r="17" spans="1:10" x14ac:dyDescent="0.2">
      <c r="A17" s="32" t="s">
        <v>608</v>
      </c>
      <c r="B17" s="88" t="s">
        <v>231</v>
      </c>
      <c r="C17" s="88">
        <v>9</v>
      </c>
      <c r="D17" s="87" t="s">
        <v>707</v>
      </c>
      <c r="E17" s="31" t="s">
        <v>130</v>
      </c>
      <c r="F17" s="57" t="s">
        <v>633</v>
      </c>
      <c r="G17" s="29">
        <f>IF(Datos!I45=0,"",Datos!I43*Datos!I45/100)</f>
        <v>0</v>
      </c>
      <c r="H17" s="50" t="s">
        <v>12</v>
      </c>
      <c r="I17" s="63">
        <f>IF(Datos!C41="","",Datos!C41)</f>
        <v>2010</v>
      </c>
      <c r="J17" s="63" t="str">
        <f>IF(Datos!D41="","",Datos!D41)</f>
        <v>Municipio</v>
      </c>
    </row>
    <row r="18" spans="1:10" x14ac:dyDescent="0.2">
      <c r="A18" s="32" t="s">
        <v>608</v>
      </c>
      <c r="B18" s="50" t="s">
        <v>231</v>
      </c>
      <c r="C18" s="50">
        <v>10</v>
      </c>
      <c r="D18" s="51" t="s">
        <v>140</v>
      </c>
      <c r="E18" s="50" t="s">
        <v>154</v>
      </c>
      <c r="F18" s="51" t="s">
        <v>609</v>
      </c>
      <c r="G18" s="29">
        <f>IF(Datos!I46=0,"",100*Datos!I48/(Datos!I46-Datos!I50))</f>
        <v>97.982053758248838</v>
      </c>
      <c r="H18" s="50" t="s">
        <v>12</v>
      </c>
      <c r="I18" s="63">
        <f>IF(Datos!C46="","",Datos!C46)</f>
        <v>2010</v>
      </c>
      <c r="J18" s="63" t="str">
        <f>IF(Datos!D46="","",Datos!D46)</f>
        <v>Municipio</v>
      </c>
    </row>
    <row r="19" spans="1:10" x14ac:dyDescent="0.2">
      <c r="A19" s="32" t="s">
        <v>608</v>
      </c>
      <c r="B19" s="50" t="s">
        <v>231</v>
      </c>
      <c r="C19" s="50">
        <v>10</v>
      </c>
      <c r="D19" s="51" t="s">
        <v>140</v>
      </c>
      <c r="E19" s="50" t="s">
        <v>153</v>
      </c>
      <c r="F19" s="51" t="s">
        <v>610</v>
      </c>
      <c r="G19" s="29">
        <f>IF(Datos!I47=0,"",100*Datos!I49/(Datos!I47-Datos!I51))</f>
        <v>99.184857990312182</v>
      </c>
      <c r="H19" s="50" t="s">
        <v>12</v>
      </c>
      <c r="I19" s="63">
        <f>IF(Datos!C46="","",Datos!C46)</f>
        <v>2010</v>
      </c>
      <c r="J19" s="63" t="str">
        <f>IF(Datos!D46="","",Datos!D46)</f>
        <v>Municipio</v>
      </c>
    </row>
    <row r="20" spans="1:10" x14ac:dyDescent="0.2">
      <c r="A20" s="32" t="s">
        <v>608</v>
      </c>
      <c r="B20" s="50" t="s">
        <v>298</v>
      </c>
      <c r="C20" s="50">
        <v>5</v>
      </c>
      <c r="D20" s="51" t="s">
        <v>334</v>
      </c>
      <c r="E20" s="54" t="s">
        <v>338</v>
      </c>
      <c r="F20" s="51" t="s">
        <v>334</v>
      </c>
      <c r="G20" s="29">
        <f>IF(Datos!I96=0,"",100*Datos!I97/Datos!I96)</f>
        <v>0.42796005706134094</v>
      </c>
      <c r="H20" s="50" t="s">
        <v>12</v>
      </c>
      <c r="I20" s="63">
        <f>IF(Datos!C96="","",Datos!C96)</f>
        <v>2010</v>
      </c>
      <c r="J20" s="63" t="str">
        <f>IF(Datos!D96="","",Datos!D96)</f>
        <v>Municipio</v>
      </c>
    </row>
    <row r="21" spans="1:10" ht="22.5" x14ac:dyDescent="0.2">
      <c r="A21" s="32" t="s">
        <v>608</v>
      </c>
      <c r="B21" s="50" t="s">
        <v>298</v>
      </c>
      <c r="C21" s="50">
        <v>6</v>
      </c>
      <c r="D21" s="51" t="s">
        <v>339</v>
      </c>
      <c r="E21" s="50" t="s">
        <v>348</v>
      </c>
      <c r="F21" s="58" t="s">
        <v>356</v>
      </c>
      <c r="G21" s="29">
        <f>IF(Datos!I98=0,"",100*Datos!$I$98/(Datos!$I$98+Datos!$I$99))</f>
        <v>57.658295012380613</v>
      </c>
      <c r="H21" s="50" t="s">
        <v>12</v>
      </c>
      <c r="I21" s="63">
        <f>IF(Datos!C98="","",Datos!C98)</f>
        <v>2010</v>
      </c>
      <c r="J21" s="63" t="str">
        <f>IF(Datos!D98="","",Datos!D98)</f>
        <v>Municipio</v>
      </c>
    </row>
    <row r="22" spans="1:10" ht="22.5" x14ac:dyDescent="0.2">
      <c r="A22" s="32" t="s">
        <v>608</v>
      </c>
      <c r="B22" s="50" t="s">
        <v>298</v>
      </c>
      <c r="C22" s="50">
        <v>6</v>
      </c>
      <c r="D22" s="51" t="s">
        <v>339</v>
      </c>
      <c r="E22" s="50" t="s">
        <v>349</v>
      </c>
      <c r="F22" s="51" t="s">
        <v>358</v>
      </c>
      <c r="G22" s="29">
        <f>IF(Datos!I98=0,"",100*Datos!$I$99/(Datos!$I$98+Datos!$I$99))</f>
        <v>42.341704987619387</v>
      </c>
      <c r="H22" s="50" t="s">
        <v>12</v>
      </c>
      <c r="I22" s="63">
        <f>IF(Datos!C98="","",Datos!C98)</f>
        <v>2010</v>
      </c>
      <c r="J22" s="63" t="str">
        <f>IF(Datos!D98="","",Datos!D98)</f>
        <v>Municipio</v>
      </c>
    </row>
    <row r="23" spans="1:10" ht="22.5" x14ac:dyDescent="0.2">
      <c r="A23" s="32" t="s">
        <v>608</v>
      </c>
      <c r="B23" s="50" t="s">
        <v>298</v>
      </c>
      <c r="C23" s="50">
        <v>6</v>
      </c>
      <c r="D23" s="51" t="s">
        <v>339</v>
      </c>
      <c r="E23" s="50" t="s">
        <v>350</v>
      </c>
      <c r="F23" s="51" t="s">
        <v>357</v>
      </c>
      <c r="G23" s="29">
        <f>IF(Datos!I100=0,"",100*Datos!$I$100/(Datos!$I$100+Datos!$I$101))</f>
        <v>49.760726741828208</v>
      </c>
      <c r="H23" s="50" t="s">
        <v>12</v>
      </c>
      <c r="I23" s="63">
        <f>IF(Datos!C98="","",Datos!C98)</f>
        <v>2010</v>
      </c>
      <c r="J23" s="63" t="str">
        <f>IF(Datos!D98="","",Datos!D98)</f>
        <v>Municipio</v>
      </c>
    </row>
    <row r="24" spans="1:10" ht="22.5" x14ac:dyDescent="0.2">
      <c r="A24" s="32" t="s">
        <v>608</v>
      </c>
      <c r="B24" s="50" t="s">
        <v>298</v>
      </c>
      <c r="C24" s="50">
        <v>6</v>
      </c>
      <c r="D24" s="51" t="s">
        <v>339</v>
      </c>
      <c r="E24" s="50" t="s">
        <v>351</v>
      </c>
      <c r="F24" s="51" t="s">
        <v>359</v>
      </c>
      <c r="G24" s="29">
        <f>IF(Datos!I100=0,"",100*Datos!$I$101/(Datos!$I$100+Datos!$I$101))</f>
        <v>50.239273258171792</v>
      </c>
      <c r="H24" s="50" t="s">
        <v>12</v>
      </c>
      <c r="I24" s="63">
        <f>IF(Datos!C98="","",Datos!C98)</f>
        <v>2010</v>
      </c>
      <c r="J24" s="63" t="str">
        <f>IF(Datos!D98="","",Datos!D98)</f>
        <v>Municipio</v>
      </c>
    </row>
    <row r="25" spans="1:10" ht="22.5" x14ac:dyDescent="0.2">
      <c r="A25" s="32" t="s">
        <v>608</v>
      </c>
      <c r="B25" s="50" t="s">
        <v>298</v>
      </c>
      <c r="C25" s="50">
        <v>6</v>
      </c>
      <c r="D25" s="51" t="s">
        <v>339</v>
      </c>
      <c r="E25" s="50" t="s">
        <v>352</v>
      </c>
      <c r="F25" s="51" t="s">
        <v>360</v>
      </c>
      <c r="G25" s="29">
        <f>IF(Datos!I102=0,"",100*Datos!$I$102/(Datos!$I$102+Datos!$I$103))</f>
        <v>51.106328603134038</v>
      </c>
      <c r="H25" s="50" t="s">
        <v>12</v>
      </c>
      <c r="I25" s="63">
        <f>IF(Datos!C98="","",Datos!C98)</f>
        <v>2010</v>
      </c>
      <c r="J25" s="63" t="str">
        <f>IF(Datos!D98="","",Datos!D98)</f>
        <v>Municipio</v>
      </c>
    </row>
    <row r="26" spans="1:10" ht="22.5" x14ac:dyDescent="0.2">
      <c r="A26" s="32" t="s">
        <v>608</v>
      </c>
      <c r="B26" s="50" t="s">
        <v>298</v>
      </c>
      <c r="C26" s="50">
        <v>6</v>
      </c>
      <c r="D26" s="51" t="s">
        <v>339</v>
      </c>
      <c r="E26" s="50" t="s">
        <v>353</v>
      </c>
      <c r="F26" s="51" t="s">
        <v>361</v>
      </c>
      <c r="G26" s="29">
        <f>IF(Datos!I102=0,"",100*Datos!$I$103/(Datos!$I$102+Datos!$I$103))</f>
        <v>48.893671396865962</v>
      </c>
      <c r="H26" s="50" t="s">
        <v>12</v>
      </c>
      <c r="I26" s="63">
        <f>IF(Datos!C98="","",Datos!C98)</f>
        <v>2010</v>
      </c>
      <c r="J26" s="63" t="str">
        <f>IF(Datos!D98="","",Datos!D98)</f>
        <v>Municipio</v>
      </c>
    </row>
    <row r="27" spans="1:10" ht="22.5" x14ac:dyDescent="0.2">
      <c r="A27" s="32" t="s">
        <v>608</v>
      </c>
      <c r="B27" s="50" t="s">
        <v>298</v>
      </c>
      <c r="C27" s="50">
        <v>6</v>
      </c>
      <c r="D27" s="51" t="s">
        <v>339</v>
      </c>
      <c r="E27" s="50" t="s">
        <v>354</v>
      </c>
      <c r="F27" s="51" t="s">
        <v>362</v>
      </c>
      <c r="G27" s="29">
        <f>IF(Datos!I104=0,"",100*Datos!$I$104/(Datos!$I$104+Datos!$I$105))</f>
        <v>49.187375980345834</v>
      </c>
      <c r="H27" s="50" t="s">
        <v>12</v>
      </c>
      <c r="I27" s="63">
        <f>IF(Datos!C98="","",Datos!C98)</f>
        <v>2010</v>
      </c>
      <c r="J27" s="63" t="str">
        <f>IF(Datos!D98="","",Datos!D98)</f>
        <v>Municipio</v>
      </c>
    </row>
    <row r="28" spans="1:10" ht="22.5" x14ac:dyDescent="0.2">
      <c r="A28" s="32" t="s">
        <v>608</v>
      </c>
      <c r="B28" s="50" t="s">
        <v>298</v>
      </c>
      <c r="C28" s="50">
        <v>6</v>
      </c>
      <c r="D28" s="51" t="s">
        <v>339</v>
      </c>
      <c r="E28" s="50" t="s">
        <v>355</v>
      </c>
      <c r="F28" s="51" t="s">
        <v>363</v>
      </c>
      <c r="G28" s="29">
        <f>IF(Datos!I104=0,"",100*Datos!$I$105/(Datos!$I$104+Datos!$I$105))</f>
        <v>50.812624019654166</v>
      </c>
      <c r="H28" s="50" t="s">
        <v>12</v>
      </c>
      <c r="I28" s="63">
        <f>IF(Datos!C98="","",Datos!C98)</f>
        <v>2010</v>
      </c>
      <c r="J28" s="63" t="str">
        <f>IF(Datos!D98="","",Datos!D98)</f>
        <v>Municipio</v>
      </c>
    </row>
    <row r="29" spans="1:10" x14ac:dyDescent="0.2">
      <c r="A29" s="32" t="s">
        <v>608</v>
      </c>
      <c r="B29" s="50" t="s">
        <v>298</v>
      </c>
      <c r="C29" s="50">
        <v>7</v>
      </c>
      <c r="D29" s="51" t="s">
        <v>365</v>
      </c>
      <c r="E29" s="50" t="s">
        <v>364</v>
      </c>
      <c r="F29" s="51" t="s">
        <v>365</v>
      </c>
      <c r="G29" s="29">
        <f>IF(Datos!I107=0,"",100*Datos!I106/Datos!I107)</f>
        <v>35.946462715105163</v>
      </c>
      <c r="H29" s="50" t="s">
        <v>12</v>
      </c>
      <c r="I29" s="63">
        <f>IF(Datos!C106="","",Datos!C106)</f>
        <v>2010</v>
      </c>
      <c r="J29" s="63" t="str">
        <f>IF(Datos!D106="","",Datos!D106)</f>
        <v>Municipio</v>
      </c>
    </row>
    <row r="30" spans="1:10" x14ac:dyDescent="0.2">
      <c r="A30" s="32" t="s">
        <v>620</v>
      </c>
      <c r="B30" s="50" t="s">
        <v>231</v>
      </c>
      <c r="C30" s="50">
        <v>20</v>
      </c>
      <c r="D30" s="51" t="s">
        <v>621</v>
      </c>
      <c r="E30" s="50" t="s">
        <v>282</v>
      </c>
      <c r="F30" s="51" t="s">
        <v>283</v>
      </c>
      <c r="G30" s="29">
        <f>IF(Datos!I80=0,"",1000/3*(Datos!I77/Datos!I80+Datos!I78/Datos!I81+Datos!I79/Datos!I82))</f>
        <v>2224.4787357350801</v>
      </c>
      <c r="H30" s="50" t="s">
        <v>370</v>
      </c>
      <c r="I30" s="63">
        <f>IF(Datos!C77="","",Datos!C77)</f>
        <v>2010</v>
      </c>
      <c r="J30" s="63" t="str">
        <f>IF(Datos!D77="","",Datos!D77)</f>
        <v>Municipio</v>
      </c>
    </row>
    <row r="31" spans="1:10" x14ac:dyDescent="0.2">
      <c r="A31" s="32" t="s">
        <v>620</v>
      </c>
      <c r="B31" s="50" t="s">
        <v>298</v>
      </c>
      <c r="C31" s="50">
        <v>3</v>
      </c>
      <c r="D31" s="51" t="s">
        <v>318</v>
      </c>
      <c r="E31" s="50" t="s">
        <v>324</v>
      </c>
      <c r="F31" s="51" t="s">
        <v>320</v>
      </c>
      <c r="G31" s="40" t="str">
        <f>IF(Datos!I91=0,"",Datos!I91)</f>
        <v/>
      </c>
      <c r="H31" s="50" t="s">
        <v>326</v>
      </c>
      <c r="I31" s="63">
        <f>IF(Datos!C91="","",Datos!C91)</f>
        <v>2010</v>
      </c>
      <c r="J31" s="63" t="str">
        <f>IF(Datos!D91="","",Datos!D91)</f>
        <v>Municipio</v>
      </c>
    </row>
    <row r="32" spans="1:10" x14ac:dyDescent="0.2">
      <c r="A32" s="32" t="s">
        <v>620</v>
      </c>
      <c r="B32" s="50" t="s">
        <v>298</v>
      </c>
      <c r="C32" s="50">
        <v>3</v>
      </c>
      <c r="D32" s="51" t="s">
        <v>318</v>
      </c>
      <c r="E32" s="50" t="s">
        <v>325</v>
      </c>
      <c r="F32" s="51" t="s">
        <v>321</v>
      </c>
      <c r="G32" s="40" t="str">
        <f>IF(Datos!I92=0,"",Datos!I92)</f>
        <v/>
      </c>
      <c r="H32" s="50" t="s">
        <v>326</v>
      </c>
      <c r="I32" s="63">
        <f>IF(Datos!C91="","",Datos!C91)</f>
        <v>2010</v>
      </c>
      <c r="J32" s="63" t="str">
        <f>IF(Datos!D91="","",Datos!D91)</f>
        <v>Municipio</v>
      </c>
    </row>
    <row r="33" spans="1:10" x14ac:dyDescent="0.2">
      <c r="A33" s="32" t="s">
        <v>620</v>
      </c>
      <c r="B33" s="50" t="s">
        <v>298</v>
      </c>
      <c r="C33" s="50">
        <v>12</v>
      </c>
      <c r="D33" s="51" t="s">
        <v>623</v>
      </c>
      <c r="E33" s="50" t="s">
        <v>420</v>
      </c>
      <c r="F33" s="51" t="s">
        <v>602</v>
      </c>
      <c r="G33" s="29">
        <f>IF(Datos!I122=0,"",100*Datos!I123/Datos!I122)</f>
        <v>25.509977827050999</v>
      </c>
      <c r="H33" s="50" t="s">
        <v>12</v>
      </c>
      <c r="I33" s="63">
        <f>IF(Datos!C122="","",Datos!C122)</f>
        <v>2010</v>
      </c>
      <c r="J33" s="63" t="str">
        <f>IF(Datos!D122="","",Datos!D122)</f>
        <v>Municipio</v>
      </c>
    </row>
    <row r="34" spans="1:10" x14ac:dyDescent="0.2">
      <c r="A34" s="32" t="s">
        <v>620</v>
      </c>
      <c r="B34" s="50" t="s">
        <v>298</v>
      </c>
      <c r="C34" s="50">
        <v>12</v>
      </c>
      <c r="D34" s="51" t="s">
        <v>623</v>
      </c>
      <c r="E34" s="50" t="s">
        <v>421</v>
      </c>
      <c r="F34" s="51" t="s">
        <v>603</v>
      </c>
      <c r="G34" s="29">
        <f>IF(Datos!I122=0,"",100*Datos!I124/Datos!I122)</f>
        <v>23.682293316439658</v>
      </c>
      <c r="H34" s="50" t="s">
        <v>12</v>
      </c>
      <c r="I34" s="63">
        <f>IF(Datos!C122="","",Datos!C122)</f>
        <v>2010</v>
      </c>
      <c r="J34" s="63" t="str">
        <f>IF(Datos!D122="","",Datos!D122)</f>
        <v>Municipio</v>
      </c>
    </row>
    <row r="35" spans="1:10" x14ac:dyDescent="0.2">
      <c r="A35" s="32" t="s">
        <v>620</v>
      </c>
      <c r="B35" s="50" t="s">
        <v>298</v>
      </c>
      <c r="C35" s="50">
        <v>12</v>
      </c>
      <c r="D35" s="51" t="s">
        <v>623</v>
      </c>
      <c r="E35" s="50" t="s">
        <v>404</v>
      </c>
      <c r="F35" s="51" t="s">
        <v>424</v>
      </c>
      <c r="G35" s="29">
        <f>IF(Datos!I125&gt;0,Datos!I125,"")</f>
        <v>49.192271143490657</v>
      </c>
      <c r="H35" s="50" t="s">
        <v>12</v>
      </c>
      <c r="I35" s="63">
        <f>IF(Datos!C122="","",Datos!C122)</f>
        <v>2010</v>
      </c>
      <c r="J35" s="63" t="str">
        <f>IF(Datos!D122="","",Datos!D122)</f>
        <v>Municipio</v>
      </c>
    </row>
    <row r="36" spans="1:10" x14ac:dyDescent="0.2">
      <c r="A36" s="32" t="s">
        <v>620</v>
      </c>
      <c r="B36" s="50" t="s">
        <v>298</v>
      </c>
      <c r="C36" s="50">
        <v>13</v>
      </c>
      <c r="D36" s="51" t="s">
        <v>425</v>
      </c>
      <c r="E36" s="50" t="s">
        <v>405</v>
      </c>
      <c r="F36" s="51" t="s">
        <v>425</v>
      </c>
      <c r="G36" s="45">
        <f>IF(Datos!I126=0,"",10000*Datos!I127/Datos!I126)</f>
        <v>0.14279696413654247</v>
      </c>
      <c r="H36" s="50" t="s">
        <v>429</v>
      </c>
      <c r="I36" s="63">
        <f>IF(Datos!C126="","",Datos!C126)</f>
        <v>2010</v>
      </c>
      <c r="J36" s="63" t="str">
        <f>IF(Datos!D126="","",Datos!D126)</f>
        <v>Municipio</v>
      </c>
    </row>
    <row r="37" spans="1:10" x14ac:dyDescent="0.2">
      <c r="A37" s="32" t="s">
        <v>616</v>
      </c>
      <c r="B37" s="50" t="s">
        <v>231</v>
      </c>
      <c r="C37" s="50">
        <v>11</v>
      </c>
      <c r="D37" s="75" t="s">
        <v>155</v>
      </c>
      <c r="E37" s="31" t="s">
        <v>60</v>
      </c>
      <c r="F37" s="51" t="s">
        <v>171</v>
      </c>
      <c r="G37" s="29">
        <f>IF(Datos!I52=0,"",100*((Datos!I53/Datos!I52)^(1/Datos!$I$60)-1))</f>
        <v>6.3269999596174076</v>
      </c>
      <c r="H37" s="50" t="s">
        <v>12</v>
      </c>
      <c r="I37" s="63">
        <f>IF(Datos!C52="","",Datos!C52)</f>
        <v>2010</v>
      </c>
      <c r="J37" s="63" t="str">
        <f>IF(Datos!D52="","",Datos!D52)</f>
        <v>Municipio</v>
      </c>
    </row>
    <row r="38" spans="1:10" x14ac:dyDescent="0.2">
      <c r="A38" s="32" t="s">
        <v>616</v>
      </c>
      <c r="B38" s="50" t="s">
        <v>231</v>
      </c>
      <c r="C38" s="50">
        <v>11</v>
      </c>
      <c r="D38" s="75" t="s">
        <v>155</v>
      </c>
      <c r="E38" s="50" t="s">
        <v>169</v>
      </c>
      <c r="F38" s="51" t="s">
        <v>172</v>
      </c>
      <c r="G38" s="29">
        <f>IF(Datos!I54=0,"",100*((Datos!I55/Datos!I54)^(1/Datos!$I$60)-1))</f>
        <v>6.2871481466947543</v>
      </c>
      <c r="H38" s="50" t="s">
        <v>12</v>
      </c>
      <c r="I38" s="63">
        <f>IF(Datos!C52="","",Datos!C52)</f>
        <v>2010</v>
      </c>
      <c r="J38" s="63" t="str">
        <f>IF(Datos!D52="","",Datos!D52)</f>
        <v>Municipio</v>
      </c>
    </row>
    <row r="39" spans="1:10" x14ac:dyDescent="0.2">
      <c r="A39" s="32" t="s">
        <v>616</v>
      </c>
      <c r="B39" s="50" t="s">
        <v>231</v>
      </c>
      <c r="C39" s="50">
        <v>11</v>
      </c>
      <c r="D39" s="75" t="s">
        <v>155</v>
      </c>
      <c r="E39" s="50" t="s">
        <v>170</v>
      </c>
      <c r="F39" s="51" t="s">
        <v>173</v>
      </c>
      <c r="G39" s="29">
        <f>IF(Datos!I56=0,"",100*((Datos!I57/Datos!I56)^(1/Datos!$I$60)-1))</f>
        <v>6.3681203317909718</v>
      </c>
      <c r="H39" s="50" t="s">
        <v>12</v>
      </c>
      <c r="I39" s="63">
        <f>IF(Datos!C52="","",Datos!C52)</f>
        <v>2010</v>
      </c>
      <c r="J39" s="63" t="str">
        <f>IF(Datos!D52="","",Datos!D52)</f>
        <v>Municipio</v>
      </c>
    </row>
    <row r="40" spans="1:10" x14ac:dyDescent="0.2">
      <c r="A40" s="32" t="s">
        <v>616</v>
      </c>
      <c r="B40" s="50" t="s">
        <v>231</v>
      </c>
      <c r="C40" s="50">
        <v>13</v>
      </c>
      <c r="D40" s="51" t="s">
        <v>223</v>
      </c>
      <c r="E40" s="31" t="s">
        <v>61</v>
      </c>
      <c r="F40" s="51" t="s">
        <v>223</v>
      </c>
      <c r="G40" s="29">
        <f>(Datos!I61+Datos!I62)/2</f>
        <v>14.55</v>
      </c>
      <c r="H40" s="50" t="s">
        <v>227</v>
      </c>
      <c r="I40" s="63">
        <f>IF(Datos!C61="","",Datos!C61)</f>
        <v>2010</v>
      </c>
      <c r="J40" s="63" t="str">
        <f>IF(Datos!D61="","",Datos!D61)</f>
        <v>Municipio</v>
      </c>
    </row>
    <row r="41" spans="1:10" x14ac:dyDescent="0.2">
      <c r="A41" s="32" t="s">
        <v>616</v>
      </c>
      <c r="B41" s="50" t="s">
        <v>231</v>
      </c>
      <c r="C41" s="50">
        <v>14</v>
      </c>
      <c r="D41" s="51" t="s">
        <v>233</v>
      </c>
      <c r="E41" s="31" t="s">
        <v>232</v>
      </c>
      <c r="F41" s="51" t="s">
        <v>233</v>
      </c>
      <c r="G41" s="29">
        <f>IF(Datos!I63=0,"",100*Datos!I64/Datos!I63)</f>
        <v>0</v>
      </c>
      <c r="H41" s="50" t="s">
        <v>12</v>
      </c>
      <c r="I41" s="63">
        <f>IF(Datos!C63="","",Datos!C63)</f>
        <v>2010</v>
      </c>
      <c r="J41" s="63" t="str">
        <f>IF(Datos!D63="","",Datos!D63)</f>
        <v>Municipio</v>
      </c>
    </row>
    <row r="42" spans="1:10" ht="22.5" x14ac:dyDescent="0.2">
      <c r="A42" s="32" t="s">
        <v>616</v>
      </c>
      <c r="B42" s="50" t="s">
        <v>231</v>
      </c>
      <c r="C42" s="50">
        <v>15</v>
      </c>
      <c r="D42" s="51" t="s">
        <v>238</v>
      </c>
      <c r="E42" s="50" t="s">
        <v>246</v>
      </c>
      <c r="F42" s="51" t="s">
        <v>251</v>
      </c>
      <c r="G42" s="29" t="str">
        <f>IF(Datos!I65=0,"",100*Datos!I66/Datos!$I$65)</f>
        <v/>
      </c>
      <c r="H42" s="50" t="s">
        <v>12</v>
      </c>
      <c r="I42" s="63">
        <f>IF(Datos!C65="","",Datos!C65)</f>
        <v>2010</v>
      </c>
      <c r="J42" s="63" t="str">
        <f>IF(Datos!D65="","",Datos!D65)</f>
        <v>Municipio</v>
      </c>
    </row>
    <row r="43" spans="1:10" ht="22.5" x14ac:dyDescent="0.2">
      <c r="A43" s="32" t="s">
        <v>616</v>
      </c>
      <c r="B43" s="50" t="s">
        <v>231</v>
      </c>
      <c r="C43" s="50">
        <v>15</v>
      </c>
      <c r="D43" s="51" t="s">
        <v>238</v>
      </c>
      <c r="E43" s="50" t="s">
        <v>247</v>
      </c>
      <c r="F43" s="51" t="s">
        <v>252</v>
      </c>
      <c r="G43" s="29" t="str">
        <f>IF(Datos!I65=0,"",100*Datos!I67/Datos!$I$65)</f>
        <v/>
      </c>
      <c r="H43" s="50" t="s">
        <v>12</v>
      </c>
      <c r="I43" s="63">
        <f>IF(Datos!C65="","",Datos!C65)</f>
        <v>2010</v>
      </c>
      <c r="J43" s="63" t="str">
        <f>IF(Datos!D65="","",Datos!D65)</f>
        <v>Municipio</v>
      </c>
    </row>
    <row r="44" spans="1:10" ht="22.5" x14ac:dyDescent="0.2">
      <c r="A44" s="32" t="s">
        <v>616</v>
      </c>
      <c r="B44" s="50" t="s">
        <v>231</v>
      </c>
      <c r="C44" s="50">
        <v>15</v>
      </c>
      <c r="D44" s="51" t="s">
        <v>238</v>
      </c>
      <c r="E44" s="50" t="s">
        <v>248</v>
      </c>
      <c r="F44" s="51" t="s">
        <v>253</v>
      </c>
      <c r="G44" s="29" t="str">
        <f>IF(Datos!I65=0,"",100*Datos!I68/Datos!$I$65)</f>
        <v/>
      </c>
      <c r="H44" s="50" t="s">
        <v>12</v>
      </c>
      <c r="I44" s="63">
        <f>IF(Datos!C65="","",Datos!C65)</f>
        <v>2010</v>
      </c>
      <c r="J44" s="63" t="str">
        <f>IF(Datos!D65="","",Datos!D65)</f>
        <v>Municipio</v>
      </c>
    </row>
    <row r="45" spans="1:10" x14ac:dyDescent="0.2">
      <c r="A45" s="32" t="s">
        <v>616</v>
      </c>
      <c r="B45" s="50" t="s">
        <v>231</v>
      </c>
      <c r="C45" s="50">
        <v>15</v>
      </c>
      <c r="D45" s="51" t="s">
        <v>238</v>
      </c>
      <c r="E45" s="50" t="s">
        <v>249</v>
      </c>
      <c r="F45" s="51" t="s">
        <v>254</v>
      </c>
      <c r="G45" s="29" t="str">
        <f>IF(Datos!I65=0,"",100*Datos!I69/Datos!$I$65)</f>
        <v/>
      </c>
      <c r="H45" s="50" t="s">
        <v>12</v>
      </c>
      <c r="I45" s="63">
        <f>IF(Datos!C65="","",Datos!C65)</f>
        <v>2010</v>
      </c>
      <c r="J45" s="63" t="str">
        <f>IF(Datos!D65="","",Datos!D65)</f>
        <v>Municipio</v>
      </c>
    </row>
    <row r="46" spans="1:10" ht="22.5" x14ac:dyDescent="0.2">
      <c r="A46" s="32" t="s">
        <v>616</v>
      </c>
      <c r="B46" s="50" t="s">
        <v>231</v>
      </c>
      <c r="C46" s="50">
        <v>15</v>
      </c>
      <c r="D46" s="51" t="s">
        <v>238</v>
      </c>
      <c r="E46" s="50" t="s">
        <v>250</v>
      </c>
      <c r="F46" s="51" t="s">
        <v>255</v>
      </c>
      <c r="G46" s="29" t="str">
        <f>IF(Datos!I65=0,"",100*Datos!I70/Datos!$I$65)</f>
        <v/>
      </c>
      <c r="H46" s="50" t="s">
        <v>12</v>
      </c>
      <c r="I46" s="63">
        <f>IF(Datos!C65="","",Datos!C65)</f>
        <v>2010</v>
      </c>
      <c r="J46" s="63" t="str">
        <f>IF(Datos!D65="","",Datos!D65)</f>
        <v>Municipio</v>
      </c>
    </row>
    <row r="47" spans="1:10" x14ac:dyDescent="0.2">
      <c r="A47" s="32" t="s">
        <v>616</v>
      </c>
      <c r="B47" s="50" t="s">
        <v>231</v>
      </c>
      <c r="C47" s="50">
        <v>16</v>
      </c>
      <c r="D47" s="51" t="s">
        <v>257</v>
      </c>
      <c r="E47" s="50" t="s">
        <v>278</v>
      </c>
      <c r="F47" s="51" t="s">
        <v>257</v>
      </c>
      <c r="G47" s="29">
        <f>+Datos!I71</f>
        <v>0</v>
      </c>
      <c r="H47" s="50" t="s">
        <v>369</v>
      </c>
      <c r="I47" s="63">
        <f>IF(Datos!C71="","",Datos!C71)</f>
        <v>2010</v>
      </c>
      <c r="J47" s="63" t="str">
        <f>IF(Datos!D71="","",Datos!D71)</f>
        <v>Municipio</v>
      </c>
    </row>
    <row r="48" spans="1:10" x14ac:dyDescent="0.2">
      <c r="A48" s="32" t="s">
        <v>616</v>
      </c>
      <c r="B48" s="50" t="s">
        <v>298</v>
      </c>
      <c r="C48" s="50">
        <v>8</v>
      </c>
      <c r="D48" s="51" t="s">
        <v>372</v>
      </c>
      <c r="E48" s="50" t="s">
        <v>371</v>
      </c>
      <c r="F48" s="51" t="s">
        <v>372</v>
      </c>
      <c r="G48" s="29">
        <f>IF(Datos!I108=0,"",Datos!I108)</f>
        <v>254</v>
      </c>
      <c r="H48" s="60" t="s">
        <v>640</v>
      </c>
      <c r="I48" s="63">
        <f>IF(Datos!C108="","",Datos!C108)</f>
        <v>2010</v>
      </c>
      <c r="J48" s="63" t="str">
        <f>IF(Datos!D108="","",Datos!D108)</f>
        <v>Municipio</v>
      </c>
    </row>
    <row r="49" spans="1:10" x14ac:dyDescent="0.2">
      <c r="A49" s="32" t="s">
        <v>616</v>
      </c>
      <c r="B49" s="50" t="s">
        <v>298</v>
      </c>
      <c r="C49" s="50">
        <v>9</v>
      </c>
      <c r="D49" s="51" t="s">
        <v>375</v>
      </c>
      <c r="E49" s="50" t="s">
        <v>374</v>
      </c>
      <c r="F49" s="51" t="s">
        <v>375</v>
      </c>
      <c r="G49" s="29">
        <f>IF(Datos!Q110="",,IF(Datos!I113="","",100*Datos!Q110/Datos!I113))</f>
        <v>91.03604780555402</v>
      </c>
      <c r="H49" s="60" t="s">
        <v>640</v>
      </c>
      <c r="I49" s="63">
        <f>IF(Datos!C109="","",Datos!C109)</f>
        <v>2010</v>
      </c>
      <c r="J49" s="63" t="str">
        <f>IF(Datos!D109="","",Datos!D109)</f>
        <v>Municipio</v>
      </c>
    </row>
    <row r="50" spans="1:10" x14ac:dyDescent="0.2">
      <c r="A50" s="32" t="s">
        <v>616</v>
      </c>
      <c r="B50" s="50" t="s">
        <v>298</v>
      </c>
      <c r="C50" s="50">
        <v>10</v>
      </c>
      <c r="D50" s="51" t="s">
        <v>617</v>
      </c>
      <c r="E50" s="50" t="s">
        <v>388</v>
      </c>
      <c r="F50" s="51" t="s">
        <v>617</v>
      </c>
      <c r="G50" s="29">
        <f>IF(Datos!I115=0,"",100000*Datos!I114/Datos!I115)</f>
        <v>0</v>
      </c>
      <c r="H50" s="60" t="s">
        <v>641</v>
      </c>
      <c r="I50" s="63">
        <f>IF(Datos!C114="","",Datos!C114)</f>
        <v>2010</v>
      </c>
      <c r="J50" s="63" t="str">
        <f>IF(Datos!D114="","",Datos!D114)</f>
        <v>Municipio</v>
      </c>
    </row>
    <row r="51" spans="1:10" x14ac:dyDescent="0.2">
      <c r="A51" s="32" t="s">
        <v>616</v>
      </c>
      <c r="B51" s="50" t="s">
        <v>298</v>
      </c>
      <c r="C51" s="50">
        <v>11</v>
      </c>
      <c r="D51" s="51" t="s">
        <v>624</v>
      </c>
      <c r="E51" s="50" t="s">
        <v>406</v>
      </c>
      <c r="F51" s="51" t="s">
        <v>412</v>
      </c>
      <c r="G51" s="29">
        <f>Datos!I116</f>
        <v>0</v>
      </c>
      <c r="H51" s="50" t="s">
        <v>12</v>
      </c>
      <c r="I51" s="63">
        <f>IF(Datos!C116="","",Datos!C116)</f>
        <v>2010</v>
      </c>
      <c r="J51" s="63" t="str">
        <f>IF(Datos!D116="","",Datos!D116)</f>
        <v>Municipio</v>
      </c>
    </row>
    <row r="52" spans="1:10" ht="22.5" x14ac:dyDescent="0.2">
      <c r="A52" s="32" t="s">
        <v>616</v>
      </c>
      <c r="B52" s="50" t="s">
        <v>298</v>
      </c>
      <c r="C52" s="50">
        <v>11</v>
      </c>
      <c r="D52" s="51" t="s">
        <v>624</v>
      </c>
      <c r="E52" s="50" t="s">
        <v>407</v>
      </c>
      <c r="F52" s="51" t="s">
        <v>413</v>
      </c>
      <c r="G52" s="29">
        <f>Datos!I117</f>
        <v>0</v>
      </c>
      <c r="H52" s="50" t="s">
        <v>12</v>
      </c>
      <c r="I52" s="63">
        <f>IF(Datos!C116="","",Datos!C116)</f>
        <v>2010</v>
      </c>
      <c r="J52" s="63" t="str">
        <f>IF(Datos!D116="","",Datos!D116)</f>
        <v>Municipio</v>
      </c>
    </row>
    <row r="53" spans="1:10" x14ac:dyDescent="0.2">
      <c r="A53" s="32" t="s">
        <v>616</v>
      </c>
      <c r="B53" s="50" t="s">
        <v>298</v>
      </c>
      <c r="C53" s="50">
        <v>11</v>
      </c>
      <c r="D53" s="51" t="s">
        <v>624</v>
      </c>
      <c r="E53" s="50" t="s">
        <v>408</v>
      </c>
      <c r="F53" s="51" t="s">
        <v>400</v>
      </c>
      <c r="G53" s="29">
        <f>Datos!I118</f>
        <v>0</v>
      </c>
      <c r="H53" s="50" t="s">
        <v>12</v>
      </c>
      <c r="I53" s="63">
        <f>IF(Datos!C116="","",Datos!C116)</f>
        <v>2010</v>
      </c>
      <c r="J53" s="63" t="str">
        <f>IF(Datos!D116="","",Datos!D116)</f>
        <v>Municipio</v>
      </c>
    </row>
    <row r="54" spans="1:10" x14ac:dyDescent="0.2">
      <c r="A54" s="32" t="s">
        <v>616</v>
      </c>
      <c r="B54" s="50" t="s">
        <v>298</v>
      </c>
      <c r="C54" s="50">
        <v>11</v>
      </c>
      <c r="D54" s="51" t="s">
        <v>624</v>
      </c>
      <c r="E54" s="50" t="s">
        <v>409</v>
      </c>
      <c r="F54" s="51" t="s">
        <v>401</v>
      </c>
      <c r="G54" s="29">
        <f>Datos!I119</f>
        <v>0</v>
      </c>
      <c r="H54" s="50" t="s">
        <v>12</v>
      </c>
      <c r="I54" s="63">
        <f>IF(Datos!C116="","",Datos!C116)</f>
        <v>2010</v>
      </c>
      <c r="J54" s="63" t="str">
        <f>IF(Datos!D116="","",Datos!D116)</f>
        <v>Municipio</v>
      </c>
    </row>
    <row r="55" spans="1:10" x14ac:dyDescent="0.2">
      <c r="A55" s="32" t="s">
        <v>616</v>
      </c>
      <c r="B55" s="50" t="s">
        <v>298</v>
      </c>
      <c r="C55" s="50">
        <v>11</v>
      </c>
      <c r="D55" s="51" t="s">
        <v>624</v>
      </c>
      <c r="E55" s="50" t="s">
        <v>410</v>
      </c>
      <c r="F55" s="51" t="s">
        <v>402</v>
      </c>
      <c r="G55" s="29">
        <f>Datos!I120</f>
        <v>0</v>
      </c>
      <c r="H55" s="50" t="s">
        <v>12</v>
      </c>
      <c r="I55" s="63">
        <f>IF(Datos!C116="","",Datos!C116)</f>
        <v>2010</v>
      </c>
      <c r="J55" s="63" t="str">
        <f>IF(Datos!D116="","",Datos!D116)</f>
        <v>Municipio</v>
      </c>
    </row>
    <row r="56" spans="1:10" x14ac:dyDescent="0.2">
      <c r="A56" s="32" t="s">
        <v>616</v>
      </c>
      <c r="B56" s="50" t="s">
        <v>298</v>
      </c>
      <c r="C56" s="50">
        <v>11</v>
      </c>
      <c r="D56" s="51" t="s">
        <v>624</v>
      </c>
      <c r="E56" s="50" t="s">
        <v>411</v>
      </c>
      <c r="F56" s="51" t="s">
        <v>403</v>
      </c>
      <c r="G56" s="29">
        <f>Datos!I121</f>
        <v>0</v>
      </c>
      <c r="H56" s="50" t="s">
        <v>12</v>
      </c>
      <c r="I56" s="63">
        <f>IF(Datos!C116="","",Datos!C116)</f>
        <v>2010</v>
      </c>
      <c r="J56" s="63" t="str">
        <f>IF(Datos!D116="","",Datos!D116)</f>
        <v>Municipio</v>
      </c>
    </row>
    <row r="57" spans="1:10" x14ac:dyDescent="0.2">
      <c r="A57" s="32" t="s">
        <v>577</v>
      </c>
      <c r="B57" s="50" t="s">
        <v>231</v>
      </c>
      <c r="C57" s="50">
        <v>1</v>
      </c>
      <c r="D57" s="55" t="s">
        <v>0</v>
      </c>
      <c r="E57" s="31" t="s">
        <v>7</v>
      </c>
      <c r="F57" s="55" t="s">
        <v>0</v>
      </c>
      <c r="G57" s="29">
        <f>IF(Datos!I11=0,"",100*(Datos!I12+Datos!I13)/(Datos!I11-Datos!I14))</f>
        <v>97.284181663873952</v>
      </c>
      <c r="H57" s="50" t="s">
        <v>12</v>
      </c>
      <c r="I57" s="63">
        <f>IF(Datos!C11="","",Datos!C11)</f>
        <v>2010</v>
      </c>
      <c r="J57" s="63" t="str">
        <f>IF(Datos!D11="","",Datos!D11)</f>
        <v>Municipio</v>
      </c>
    </row>
    <row r="58" spans="1:10" x14ac:dyDescent="0.2">
      <c r="A58" s="32" t="s">
        <v>577</v>
      </c>
      <c r="B58" s="50" t="s">
        <v>231</v>
      </c>
      <c r="C58" s="50">
        <v>2</v>
      </c>
      <c r="D58" s="51" t="s">
        <v>102</v>
      </c>
      <c r="E58" s="31" t="s">
        <v>52</v>
      </c>
      <c r="F58" s="51" t="s">
        <v>102</v>
      </c>
      <c r="G58" s="29">
        <f>+Datos!J21+Datos!L21+Datos!N21+Datos!P21+Datos!R21+Datos!T21+Datos!V21+Datos!X21+Datos!Z21</f>
        <v>0</v>
      </c>
      <c r="H58" s="50" t="s">
        <v>12</v>
      </c>
      <c r="I58" s="63">
        <f>IF(Datos!C15="","",Datos!C15)</f>
        <v>2010</v>
      </c>
      <c r="J58" s="63" t="str">
        <f>IF(Datos!D15="","",Datos!D15)</f>
        <v>Municipio</v>
      </c>
    </row>
    <row r="59" spans="1:10" x14ac:dyDescent="0.2">
      <c r="A59" s="32" t="s">
        <v>577</v>
      </c>
      <c r="B59" s="50" t="s">
        <v>231</v>
      </c>
      <c r="C59" s="50">
        <v>4</v>
      </c>
      <c r="D59" s="51" t="s">
        <v>103</v>
      </c>
      <c r="E59" s="31" t="s">
        <v>53</v>
      </c>
      <c r="F59" s="51" t="s">
        <v>103</v>
      </c>
      <c r="G59" s="29">
        <f>IF(Datos!I26=0,"",100*(1-Datos!I25/(Datos!I26-Datos!I27)))</f>
        <v>99.692581447832879</v>
      </c>
      <c r="H59" s="50" t="s">
        <v>12</v>
      </c>
      <c r="I59" s="63">
        <f>IF(Datos!C25="","",Datos!C25)</f>
        <v>2010</v>
      </c>
      <c r="J59" s="63" t="str">
        <f>IF(Datos!D25="","",Datos!D25)</f>
        <v>Municipio</v>
      </c>
    </row>
    <row r="60" spans="1:10" ht="22.5" x14ac:dyDescent="0.2">
      <c r="A60" s="32" t="s">
        <v>577</v>
      </c>
      <c r="B60" s="50" t="s">
        <v>231</v>
      </c>
      <c r="C60" s="50">
        <v>5</v>
      </c>
      <c r="D60" s="51" t="s">
        <v>104</v>
      </c>
      <c r="E60" s="31" t="s">
        <v>54</v>
      </c>
      <c r="F60" s="51" t="s">
        <v>104</v>
      </c>
      <c r="G60" s="29">
        <f>IF(Datos!I32=0,"",100*SUM(Datos!I28:I31)/(Datos!I32-Datos!I33))</f>
        <v>94.844742490045746</v>
      </c>
      <c r="H60" s="50" t="s">
        <v>12</v>
      </c>
      <c r="I60" s="63">
        <f>IF(Datos!C28="","",Datos!C28)</f>
        <v>2010</v>
      </c>
      <c r="J60" s="63" t="str">
        <f>IF(Datos!D28="","",Datos!D28)</f>
        <v>Municipio</v>
      </c>
    </row>
    <row r="61" spans="1:10" x14ac:dyDescent="0.2">
      <c r="A61" s="32" t="s">
        <v>577</v>
      </c>
      <c r="B61" s="50" t="s">
        <v>231</v>
      </c>
      <c r="C61" s="50">
        <v>6</v>
      </c>
      <c r="D61" s="51" t="s">
        <v>606</v>
      </c>
      <c r="E61" s="31" t="s">
        <v>55</v>
      </c>
      <c r="F61" s="51" t="s">
        <v>606</v>
      </c>
      <c r="G61" s="29">
        <f>IF(Datos!I34="","",100*Datos!I35/(Datos!I34-Datos!I36))</f>
        <v>89.475962995569276</v>
      </c>
      <c r="H61" s="50" t="s">
        <v>12</v>
      </c>
      <c r="I61" s="63">
        <f>IF(Datos!C34="","",Datos!C34)</f>
        <v>2010</v>
      </c>
      <c r="J61" s="63" t="str">
        <f>IF(Datos!D34="","",Datos!D34)</f>
        <v>Municipio</v>
      </c>
    </row>
    <row r="62" spans="1:10" x14ac:dyDescent="0.2">
      <c r="A62" s="32" t="s">
        <v>577</v>
      </c>
      <c r="B62" s="50" t="s">
        <v>298</v>
      </c>
      <c r="C62" s="50">
        <v>1</v>
      </c>
      <c r="D62" s="56" t="s">
        <v>626</v>
      </c>
      <c r="E62" s="50" t="s">
        <v>296</v>
      </c>
      <c r="F62" s="51" t="s">
        <v>613</v>
      </c>
      <c r="G62" s="29" t="str">
        <f>IF(Datos!I83=0,"",Datos!I85/(Datos!I83*12))</f>
        <v/>
      </c>
      <c r="H62" s="50" t="s">
        <v>332</v>
      </c>
      <c r="I62" s="63">
        <f>IF(Datos!C83="","",Datos!C83)</f>
        <v>2010</v>
      </c>
      <c r="J62" s="63" t="str">
        <f>IF(Datos!D83="","",Datos!D83)</f>
        <v>Municipio</v>
      </c>
    </row>
    <row r="63" spans="1:10" x14ac:dyDescent="0.2">
      <c r="A63" s="32" t="s">
        <v>577</v>
      </c>
      <c r="B63" s="50" t="s">
        <v>298</v>
      </c>
      <c r="C63" s="50">
        <v>1</v>
      </c>
      <c r="D63" s="56" t="s">
        <v>625</v>
      </c>
      <c r="E63" s="50" t="s">
        <v>297</v>
      </c>
      <c r="F63" s="51" t="s">
        <v>614</v>
      </c>
      <c r="G63" s="29" t="str">
        <f>IF(Datos!I83=0,"",Datos!I84/Datos!I83)</f>
        <v/>
      </c>
      <c r="H63" s="50" t="s">
        <v>332</v>
      </c>
      <c r="I63" s="63">
        <f>IF(Datos!C83="","",Datos!C83)</f>
        <v>2010</v>
      </c>
      <c r="J63" s="63" t="str">
        <f>IF(Datos!D83="","",Datos!D83)</f>
        <v>Municipio</v>
      </c>
    </row>
    <row r="64" spans="1:10" x14ac:dyDescent="0.2">
      <c r="A64" s="32" t="s">
        <v>577</v>
      </c>
      <c r="B64" s="50" t="s">
        <v>298</v>
      </c>
      <c r="C64" s="50">
        <v>2</v>
      </c>
      <c r="D64" s="51" t="s">
        <v>308</v>
      </c>
      <c r="E64" s="50" t="s">
        <v>307</v>
      </c>
      <c r="F64" s="51" t="s">
        <v>308</v>
      </c>
      <c r="G64" s="40">
        <f>IF(Datos!I88=0,"",100*(Datos!I88-Datos!I90)/Datos!I88)</f>
        <v>100</v>
      </c>
      <c r="H64" s="50" t="s">
        <v>12</v>
      </c>
      <c r="I64" s="63">
        <f>IF(Datos!C86="","",Datos!C86)</f>
        <v>2010</v>
      </c>
      <c r="J64" s="63" t="str">
        <f>IF(Datos!D86="","",Datos!D86)</f>
        <v>Municipio</v>
      </c>
    </row>
    <row r="65" spans="1:10" x14ac:dyDescent="0.2">
      <c r="A65" s="32" t="s">
        <v>577</v>
      </c>
      <c r="B65" s="50" t="s">
        <v>298</v>
      </c>
      <c r="C65" s="50">
        <v>4</v>
      </c>
      <c r="D65" s="51" t="s">
        <v>622</v>
      </c>
      <c r="E65" s="50" t="s">
        <v>323</v>
      </c>
      <c r="F65" s="51" t="s">
        <v>615</v>
      </c>
      <c r="G65" s="40" t="str">
        <f>IF(Datos!I95=0,"",IF(Datos!I93=0,"",Datos!I94/(Datos!I95*Datos!I93)))</f>
        <v/>
      </c>
      <c r="H65" s="60" t="s">
        <v>642</v>
      </c>
      <c r="I65" s="63">
        <f>IF(Datos!C93="","",Datos!C93)</f>
        <v>2010</v>
      </c>
      <c r="J65" s="63" t="str">
        <f>IF(Datos!D93="","",Datos!D93)</f>
        <v>Municipio</v>
      </c>
    </row>
  </sheetData>
  <autoFilter ref="A5:H65">
    <sortState ref="A6:H65">
      <sortCondition ref="A6:A65"/>
      <sortCondition ref="B6:B65"/>
      <sortCondition ref="C6:C65"/>
    </sortState>
  </autoFilter>
  <mergeCells count="4">
    <mergeCell ref="A1:J1"/>
    <mergeCell ref="A2:J2"/>
    <mergeCell ref="A3:J3"/>
    <mergeCell ref="A4:J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B1:E57"/>
  <sheetViews>
    <sheetView showGridLines="0" workbookViewId="0">
      <pane xSplit="1" ySplit="7" topLeftCell="B8" activePane="bottomRight" state="frozen"/>
      <selection pane="topRight" activeCell="B1" sqref="B1"/>
      <selection pane="bottomLeft" activeCell="A8" sqref="A8"/>
      <selection pane="bottomRight" activeCell="D39" sqref="D39:E39"/>
    </sheetView>
  </sheetViews>
  <sheetFormatPr baseColWidth="10" defaultRowHeight="11.25" x14ac:dyDescent="0.2"/>
  <cols>
    <col min="2" max="2" width="2.1640625" style="7" bestFit="1" customWidth="1"/>
    <col min="3" max="3" width="5.1640625" style="1" bestFit="1" customWidth="1"/>
    <col min="4" max="4" width="123.83203125" style="1" customWidth="1"/>
  </cols>
  <sheetData>
    <row r="1" spans="2:5" ht="26.25" x14ac:dyDescent="0.2">
      <c r="B1" s="99" t="s">
        <v>228</v>
      </c>
      <c r="C1" s="100"/>
      <c r="D1" s="100"/>
      <c r="E1" s="101"/>
    </row>
    <row r="2" spans="2:5" ht="20.25" x14ac:dyDescent="0.2">
      <c r="B2" s="102" t="s">
        <v>637</v>
      </c>
      <c r="C2" s="103"/>
      <c r="D2" s="103"/>
      <c r="E2" s="104"/>
    </row>
    <row r="3" spans="2:5" ht="18" x14ac:dyDescent="0.2">
      <c r="B3" s="105" t="s">
        <v>229</v>
      </c>
      <c r="C3" s="106"/>
      <c r="D3" s="106"/>
      <c r="E3" s="107"/>
    </row>
    <row r="4" spans="2:5" ht="26.25" x14ac:dyDescent="0.2">
      <c r="B4" s="184" t="s">
        <v>178</v>
      </c>
      <c r="C4" s="185"/>
      <c r="D4" s="185"/>
      <c r="E4" s="186"/>
    </row>
    <row r="5" spans="2:5" ht="15.75" x14ac:dyDescent="0.2">
      <c r="B5" s="187" t="s">
        <v>180</v>
      </c>
      <c r="C5" s="188"/>
      <c r="D5" s="188"/>
      <c r="E5" s="189"/>
    </row>
    <row r="6" spans="2:5" ht="15.75" x14ac:dyDescent="0.2">
      <c r="B6" s="187" t="s">
        <v>179</v>
      </c>
      <c r="C6" s="190"/>
      <c r="D6" s="190"/>
      <c r="E6" s="191"/>
    </row>
    <row r="7" spans="2:5" ht="15.75" x14ac:dyDescent="0.2">
      <c r="B7" s="182" t="s">
        <v>645</v>
      </c>
      <c r="C7" s="183"/>
      <c r="D7" s="183"/>
      <c r="E7" s="66"/>
    </row>
    <row r="8" spans="2:5" x14ac:dyDescent="0.2">
      <c r="B8" s="179">
        <v>1</v>
      </c>
      <c r="C8" s="180" t="s">
        <v>181</v>
      </c>
      <c r="D8" s="181"/>
      <c r="E8" s="181"/>
    </row>
    <row r="9" spans="2:5" x14ac:dyDescent="0.2">
      <c r="B9" s="178"/>
      <c r="C9" s="49"/>
      <c r="D9" s="123" t="s">
        <v>182</v>
      </c>
      <c r="E9" s="123"/>
    </row>
    <row r="10" spans="2:5" x14ac:dyDescent="0.2">
      <c r="B10" s="178"/>
      <c r="C10" s="49"/>
      <c r="D10" s="123" t="s">
        <v>183</v>
      </c>
      <c r="E10" s="123"/>
    </row>
    <row r="11" spans="2:5" x14ac:dyDescent="0.2">
      <c r="B11" s="178"/>
      <c r="C11" s="49"/>
      <c r="D11" s="123" t="s">
        <v>184</v>
      </c>
      <c r="E11" s="123"/>
    </row>
    <row r="12" spans="2:5" x14ac:dyDescent="0.2">
      <c r="B12" s="178"/>
      <c r="C12" s="49"/>
      <c r="D12" s="123" t="s">
        <v>185</v>
      </c>
      <c r="E12" s="123"/>
    </row>
    <row r="13" spans="2:5" x14ac:dyDescent="0.2">
      <c r="B13" s="178"/>
      <c r="C13" s="49"/>
      <c r="D13" s="123" t="s">
        <v>186</v>
      </c>
      <c r="E13" s="123"/>
    </row>
    <row r="14" spans="2:5" x14ac:dyDescent="0.2">
      <c r="B14" s="177">
        <v>2</v>
      </c>
      <c r="C14" s="175" t="s">
        <v>187</v>
      </c>
      <c r="D14" s="176"/>
      <c r="E14" s="176"/>
    </row>
    <row r="15" spans="2:5" x14ac:dyDescent="0.2">
      <c r="B15" s="178"/>
      <c r="C15" s="64"/>
      <c r="D15" s="123" t="s">
        <v>188</v>
      </c>
      <c r="E15" s="123"/>
    </row>
    <row r="16" spans="2:5" x14ac:dyDescent="0.2">
      <c r="B16" s="178"/>
      <c r="C16" s="64"/>
      <c r="D16" s="123" t="s">
        <v>189</v>
      </c>
      <c r="E16" s="123"/>
    </row>
    <row r="17" spans="2:5" x14ac:dyDescent="0.2">
      <c r="B17" s="178"/>
      <c r="C17" s="64"/>
      <c r="D17" s="123" t="s">
        <v>190</v>
      </c>
      <c r="E17" s="123"/>
    </row>
    <row r="18" spans="2:5" x14ac:dyDescent="0.2">
      <c r="B18" s="178"/>
      <c r="C18" s="64"/>
      <c r="D18" s="123" t="s">
        <v>191</v>
      </c>
      <c r="E18" s="123"/>
    </row>
    <row r="19" spans="2:5" x14ac:dyDescent="0.2">
      <c r="B19" s="178"/>
      <c r="C19" s="64"/>
      <c r="D19" s="123" t="s">
        <v>192</v>
      </c>
      <c r="E19" s="123"/>
    </row>
    <row r="20" spans="2:5" x14ac:dyDescent="0.2">
      <c r="B20" s="177">
        <v>3</v>
      </c>
      <c r="C20" s="175" t="s">
        <v>193</v>
      </c>
      <c r="D20" s="176"/>
      <c r="E20" s="176"/>
    </row>
    <row r="21" spans="2:5" x14ac:dyDescent="0.2">
      <c r="B21" s="178"/>
      <c r="C21" s="64"/>
      <c r="D21" s="123" t="s">
        <v>194</v>
      </c>
      <c r="E21" s="123"/>
    </row>
    <row r="22" spans="2:5" x14ac:dyDescent="0.2">
      <c r="B22" s="178"/>
      <c r="C22" s="64"/>
      <c r="D22" s="123" t="s">
        <v>195</v>
      </c>
      <c r="E22" s="123"/>
    </row>
    <row r="23" spans="2:5" x14ac:dyDescent="0.2">
      <c r="B23" s="178"/>
      <c r="C23" s="64"/>
      <c r="D23" s="123" t="s">
        <v>196</v>
      </c>
      <c r="E23" s="123"/>
    </row>
    <row r="24" spans="2:5" x14ac:dyDescent="0.2">
      <c r="B24" s="178"/>
      <c r="C24" s="64"/>
      <c r="D24" s="123" t="s">
        <v>26</v>
      </c>
      <c r="E24" s="123"/>
    </row>
    <row r="25" spans="2:5" x14ac:dyDescent="0.2">
      <c r="B25" s="177">
        <v>4</v>
      </c>
      <c r="C25" s="175" t="s">
        <v>197</v>
      </c>
      <c r="D25" s="176"/>
      <c r="E25" s="176"/>
    </row>
    <row r="26" spans="2:5" x14ac:dyDescent="0.2">
      <c r="B26" s="178"/>
      <c r="C26" s="64"/>
      <c r="D26" s="123" t="s">
        <v>198</v>
      </c>
      <c r="E26" s="123"/>
    </row>
    <row r="27" spans="2:5" x14ac:dyDescent="0.2">
      <c r="B27" s="178"/>
      <c r="C27" s="64"/>
      <c r="D27" s="123" t="s">
        <v>199</v>
      </c>
      <c r="E27" s="123"/>
    </row>
    <row r="28" spans="2:5" x14ac:dyDescent="0.2">
      <c r="B28" s="178"/>
      <c r="C28" s="64"/>
      <c r="D28" s="123" t="s">
        <v>200</v>
      </c>
      <c r="E28" s="123"/>
    </row>
    <row r="29" spans="2:5" x14ac:dyDescent="0.2">
      <c r="B29" s="178"/>
      <c r="C29" s="64"/>
      <c r="D29" s="123" t="s">
        <v>201</v>
      </c>
      <c r="E29" s="123"/>
    </row>
    <row r="30" spans="2:5" x14ac:dyDescent="0.2">
      <c r="B30" s="178"/>
      <c r="C30" s="64"/>
      <c r="D30" s="123" t="s">
        <v>202</v>
      </c>
      <c r="E30" s="123"/>
    </row>
    <row r="31" spans="2:5" x14ac:dyDescent="0.2">
      <c r="B31" s="178"/>
      <c r="C31" s="64"/>
      <c r="D31" s="123" t="s">
        <v>203</v>
      </c>
      <c r="E31" s="123"/>
    </row>
    <row r="32" spans="2:5" x14ac:dyDescent="0.2">
      <c r="B32" s="178"/>
      <c r="C32" s="64"/>
      <c r="D32" s="123" t="s">
        <v>204</v>
      </c>
      <c r="E32" s="123"/>
    </row>
    <row r="33" spans="2:5" x14ac:dyDescent="0.2">
      <c r="B33" s="177">
        <v>5</v>
      </c>
      <c r="C33" s="175" t="s">
        <v>205</v>
      </c>
      <c r="D33" s="176"/>
      <c r="E33" s="176"/>
    </row>
    <row r="34" spans="2:5" x14ac:dyDescent="0.2">
      <c r="B34" s="178"/>
      <c r="C34" s="64"/>
      <c r="D34" s="123" t="s">
        <v>198</v>
      </c>
      <c r="E34" s="123"/>
    </row>
    <row r="35" spans="2:5" x14ac:dyDescent="0.2">
      <c r="B35" s="178"/>
      <c r="C35" s="64"/>
      <c r="D35" s="123" t="s">
        <v>199</v>
      </c>
      <c r="E35" s="123"/>
    </row>
    <row r="36" spans="2:5" x14ac:dyDescent="0.2">
      <c r="B36" s="178"/>
      <c r="C36" s="64"/>
      <c r="D36" s="123" t="s">
        <v>200</v>
      </c>
      <c r="E36" s="123"/>
    </row>
    <row r="37" spans="2:5" x14ac:dyDescent="0.2">
      <c r="B37" s="178"/>
      <c r="C37" s="64"/>
      <c r="D37" s="123" t="s">
        <v>201</v>
      </c>
      <c r="E37" s="123"/>
    </row>
    <row r="38" spans="2:5" x14ac:dyDescent="0.2">
      <c r="B38" s="178"/>
      <c r="C38" s="64"/>
      <c r="D38" s="123" t="s">
        <v>202</v>
      </c>
      <c r="E38" s="123"/>
    </row>
    <row r="39" spans="2:5" x14ac:dyDescent="0.2">
      <c r="B39" s="178"/>
      <c r="C39" s="64"/>
      <c r="D39" s="123" t="s">
        <v>203</v>
      </c>
      <c r="E39" s="123"/>
    </row>
    <row r="40" spans="2:5" x14ac:dyDescent="0.2">
      <c r="B40" s="178"/>
      <c r="C40" s="64"/>
      <c r="D40" s="123" t="s">
        <v>204</v>
      </c>
      <c r="E40" s="123"/>
    </row>
    <row r="41" spans="2:5" x14ac:dyDescent="0.2">
      <c r="B41" s="177">
        <v>6</v>
      </c>
      <c r="C41" s="175" t="s">
        <v>206</v>
      </c>
      <c r="D41" s="176"/>
      <c r="E41" s="176"/>
    </row>
    <row r="42" spans="2:5" x14ac:dyDescent="0.2">
      <c r="B42" s="178"/>
      <c r="C42" s="64"/>
      <c r="D42" s="123" t="s">
        <v>207</v>
      </c>
      <c r="E42" s="123"/>
    </row>
    <row r="43" spans="2:5" x14ac:dyDescent="0.2">
      <c r="B43" s="178"/>
      <c r="C43" s="64"/>
      <c r="D43" s="123" t="s">
        <v>208</v>
      </c>
      <c r="E43" s="123"/>
    </row>
    <row r="44" spans="2:5" x14ac:dyDescent="0.2">
      <c r="B44" s="178"/>
      <c r="C44" s="64"/>
      <c r="D44" s="123" t="s">
        <v>209</v>
      </c>
      <c r="E44" s="123"/>
    </row>
    <row r="45" spans="2:5" x14ac:dyDescent="0.2">
      <c r="B45" s="178"/>
      <c r="C45" s="64"/>
      <c r="D45" s="123" t="s">
        <v>210</v>
      </c>
      <c r="E45" s="123"/>
    </row>
    <row r="46" spans="2:5" x14ac:dyDescent="0.2">
      <c r="B46" s="178"/>
      <c r="C46" s="64"/>
      <c r="D46" s="123" t="s">
        <v>211</v>
      </c>
      <c r="E46" s="123"/>
    </row>
    <row r="47" spans="2:5" ht="23.25" customHeight="1" x14ac:dyDescent="0.2">
      <c r="B47" s="177">
        <v>7</v>
      </c>
      <c r="C47" s="175" t="s">
        <v>212</v>
      </c>
      <c r="D47" s="176"/>
      <c r="E47" s="176"/>
    </row>
    <row r="48" spans="2:5" x14ac:dyDescent="0.2">
      <c r="B48" s="178"/>
      <c r="C48" s="64"/>
      <c r="D48" s="123" t="s">
        <v>213</v>
      </c>
      <c r="E48" s="123"/>
    </row>
    <row r="49" spans="2:5" x14ac:dyDescent="0.2">
      <c r="B49" s="178"/>
      <c r="C49" s="64"/>
      <c r="D49" s="123" t="s">
        <v>214</v>
      </c>
      <c r="E49" s="123"/>
    </row>
    <row r="50" spans="2:5" x14ac:dyDescent="0.2">
      <c r="B50" s="178"/>
      <c r="C50" s="64"/>
      <c r="D50" s="123" t="s">
        <v>215</v>
      </c>
      <c r="E50" s="123"/>
    </row>
    <row r="51" spans="2:5" x14ac:dyDescent="0.2">
      <c r="B51" s="178"/>
      <c r="C51" s="64"/>
      <c r="D51" s="123" t="s">
        <v>216</v>
      </c>
      <c r="E51" s="123"/>
    </row>
    <row r="52" spans="2:5" ht="22.5" customHeight="1" x14ac:dyDescent="0.2">
      <c r="B52" s="178"/>
      <c r="C52" s="64"/>
      <c r="D52" s="123" t="s">
        <v>217</v>
      </c>
      <c r="E52" s="123"/>
    </row>
    <row r="53" spans="2:5" x14ac:dyDescent="0.2">
      <c r="B53" s="177">
        <v>8</v>
      </c>
      <c r="C53" s="175" t="s">
        <v>218</v>
      </c>
      <c r="D53" s="176"/>
      <c r="E53" s="176"/>
    </row>
    <row r="54" spans="2:5" x14ac:dyDescent="0.2">
      <c r="B54" s="178"/>
      <c r="C54" s="64"/>
      <c r="D54" s="123" t="s">
        <v>219</v>
      </c>
      <c r="E54" s="123"/>
    </row>
    <row r="55" spans="2:5" x14ac:dyDescent="0.2">
      <c r="B55" s="178"/>
      <c r="C55" s="64"/>
      <c r="D55" s="123" t="s">
        <v>220</v>
      </c>
      <c r="E55" s="123"/>
    </row>
    <row r="56" spans="2:5" x14ac:dyDescent="0.2">
      <c r="B56" s="178"/>
      <c r="C56" s="64"/>
      <c r="D56" s="123" t="s">
        <v>221</v>
      </c>
      <c r="E56" s="123"/>
    </row>
    <row r="57" spans="2:5" x14ac:dyDescent="0.2">
      <c r="B57" s="178"/>
      <c r="C57" s="64"/>
      <c r="D57" s="123" t="s">
        <v>222</v>
      </c>
      <c r="E57" s="123"/>
    </row>
  </sheetData>
  <mergeCells count="65">
    <mergeCell ref="B7:D7"/>
    <mergeCell ref="B1:E1"/>
    <mergeCell ref="B2:E2"/>
    <mergeCell ref="B3:E3"/>
    <mergeCell ref="B4:E4"/>
    <mergeCell ref="B5:E5"/>
    <mergeCell ref="B6:E6"/>
    <mergeCell ref="B8:B13"/>
    <mergeCell ref="B14:B19"/>
    <mergeCell ref="B20:B24"/>
    <mergeCell ref="C8:E8"/>
    <mergeCell ref="D9:E9"/>
    <mergeCell ref="D10:E10"/>
    <mergeCell ref="D11:E11"/>
    <mergeCell ref="D12:E12"/>
    <mergeCell ref="D13:E13"/>
    <mergeCell ref="D19:E19"/>
    <mergeCell ref="C20:E20"/>
    <mergeCell ref="D21:E21"/>
    <mergeCell ref="D22:E22"/>
    <mergeCell ref="D23:E23"/>
    <mergeCell ref="C14:E14"/>
    <mergeCell ref="D15:E15"/>
    <mergeCell ref="D16:E16"/>
    <mergeCell ref="D17:E17"/>
    <mergeCell ref="D18:E18"/>
    <mergeCell ref="B53:B57"/>
    <mergeCell ref="B47:B52"/>
    <mergeCell ref="B25:B32"/>
    <mergeCell ref="B33:B40"/>
    <mergeCell ref="B41:B46"/>
    <mergeCell ref="D24:E24"/>
    <mergeCell ref="C25:E25"/>
    <mergeCell ref="D26:E26"/>
    <mergeCell ref="D27:E27"/>
    <mergeCell ref="D28:E28"/>
    <mergeCell ref="D29:E29"/>
    <mergeCell ref="D30:E30"/>
    <mergeCell ref="D31:E31"/>
    <mergeCell ref="D32:E32"/>
    <mergeCell ref="C33:E33"/>
    <mergeCell ref="D34:E34"/>
    <mergeCell ref="D35:E35"/>
    <mergeCell ref="D36:E36"/>
    <mergeCell ref="D37:E37"/>
    <mergeCell ref="D38:E38"/>
    <mergeCell ref="D39:E39"/>
    <mergeCell ref="D40:E40"/>
    <mergeCell ref="C41:E41"/>
    <mergeCell ref="D42:E42"/>
    <mergeCell ref="D43:E43"/>
    <mergeCell ref="D44:E44"/>
    <mergeCell ref="D45:E45"/>
    <mergeCell ref="D46:E46"/>
    <mergeCell ref="C47:E47"/>
    <mergeCell ref="D48:E48"/>
    <mergeCell ref="D54:E54"/>
    <mergeCell ref="D55:E55"/>
    <mergeCell ref="D56:E56"/>
    <mergeCell ref="D57:E57"/>
    <mergeCell ref="D49:E49"/>
    <mergeCell ref="D50:E50"/>
    <mergeCell ref="D51:E51"/>
    <mergeCell ref="D52:E52"/>
    <mergeCell ref="C53:E53"/>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B1:E67"/>
  <sheetViews>
    <sheetView showGridLines="0" workbookViewId="0">
      <pane xSplit="1" ySplit="7" topLeftCell="B8" activePane="bottomRight" state="frozen"/>
      <selection pane="topRight" activeCell="B1" sqref="B1"/>
      <selection pane="bottomLeft" activeCell="A8" sqref="A8"/>
      <selection pane="bottomRight" activeCell="H10" sqref="H10"/>
    </sheetView>
  </sheetViews>
  <sheetFormatPr baseColWidth="10" defaultRowHeight="11.25" x14ac:dyDescent="0.2"/>
  <cols>
    <col min="2" max="2" width="3.1640625" style="7" bestFit="1" customWidth="1"/>
    <col min="3" max="3" width="5.1640625" style="1" bestFit="1" customWidth="1"/>
    <col min="4" max="4" width="123.83203125" style="1" customWidth="1"/>
  </cols>
  <sheetData>
    <row r="1" spans="2:5" ht="26.25" x14ac:dyDescent="0.2">
      <c r="B1" s="99" t="s">
        <v>228</v>
      </c>
      <c r="C1" s="100"/>
      <c r="D1" s="100"/>
      <c r="E1" s="101"/>
    </row>
    <row r="2" spans="2:5" ht="20.25" x14ac:dyDescent="0.2">
      <c r="B2" s="102" t="s">
        <v>637</v>
      </c>
      <c r="C2" s="103"/>
      <c r="D2" s="103"/>
      <c r="E2" s="104"/>
    </row>
    <row r="3" spans="2:5" ht="18" x14ac:dyDescent="0.2">
      <c r="B3" s="105" t="s">
        <v>229</v>
      </c>
      <c r="C3" s="106"/>
      <c r="D3" s="106"/>
      <c r="E3" s="107"/>
    </row>
    <row r="4" spans="2:5" ht="26.25" x14ac:dyDescent="0.2">
      <c r="B4" s="184" t="s">
        <v>431</v>
      </c>
      <c r="C4" s="185"/>
      <c r="D4" s="185"/>
      <c r="E4" s="186"/>
    </row>
    <row r="5" spans="2:5" ht="34.5" customHeight="1" x14ac:dyDescent="0.2">
      <c r="B5" s="192" t="s">
        <v>432</v>
      </c>
      <c r="C5" s="193"/>
      <c r="D5" s="193"/>
      <c r="E5" s="194"/>
    </row>
    <row r="6" spans="2:5" ht="15.75" x14ac:dyDescent="0.2">
      <c r="B6" s="187" t="s">
        <v>647</v>
      </c>
      <c r="C6" s="188"/>
      <c r="D6" s="188"/>
      <c r="E6" s="189"/>
    </row>
    <row r="7" spans="2:5" ht="15.75" x14ac:dyDescent="0.2">
      <c r="B7" s="182" t="s">
        <v>645</v>
      </c>
      <c r="C7" s="183"/>
      <c r="D7" s="183"/>
      <c r="E7" s="66"/>
    </row>
    <row r="8" spans="2:5" x14ac:dyDescent="0.2">
      <c r="B8" s="179">
        <v>1</v>
      </c>
      <c r="C8" s="180" t="s">
        <v>461</v>
      </c>
      <c r="D8" s="181"/>
      <c r="E8" s="181"/>
    </row>
    <row r="9" spans="2:5" x14ac:dyDescent="0.2">
      <c r="B9" s="178"/>
      <c r="C9" s="64"/>
      <c r="D9" s="123" t="s">
        <v>25</v>
      </c>
      <c r="E9" s="123"/>
    </row>
    <row r="10" spans="2:5" x14ac:dyDescent="0.2">
      <c r="B10" s="178"/>
      <c r="C10" s="64"/>
      <c r="D10" s="123" t="s">
        <v>26</v>
      </c>
      <c r="E10" s="123"/>
    </row>
    <row r="11" spans="2:5" x14ac:dyDescent="0.2">
      <c r="B11" s="177" t="s">
        <v>433</v>
      </c>
      <c r="C11" s="175" t="s">
        <v>434</v>
      </c>
      <c r="D11" s="176"/>
      <c r="E11" s="176"/>
    </row>
    <row r="12" spans="2:5" x14ac:dyDescent="0.2">
      <c r="B12" s="178"/>
      <c r="C12" s="64"/>
      <c r="D12" s="123" t="s">
        <v>25</v>
      </c>
      <c r="E12" s="123"/>
    </row>
    <row r="13" spans="2:5" x14ac:dyDescent="0.2">
      <c r="B13" s="178"/>
      <c r="C13" s="64"/>
      <c r="D13" s="123" t="s">
        <v>26</v>
      </c>
      <c r="E13" s="123"/>
    </row>
    <row r="14" spans="2:5" x14ac:dyDescent="0.2">
      <c r="B14" s="177" t="s">
        <v>435</v>
      </c>
      <c r="C14" s="175" t="s">
        <v>436</v>
      </c>
      <c r="D14" s="176"/>
      <c r="E14" s="176"/>
    </row>
    <row r="15" spans="2:5" x14ac:dyDescent="0.2">
      <c r="B15" s="178"/>
      <c r="C15" s="64"/>
      <c r="D15" s="123" t="s">
        <v>25</v>
      </c>
      <c r="E15" s="123"/>
    </row>
    <row r="16" spans="2:5" x14ac:dyDescent="0.2">
      <c r="B16" s="178"/>
      <c r="C16" s="64"/>
      <c r="D16" s="123" t="s">
        <v>26</v>
      </c>
      <c r="E16" s="123"/>
    </row>
    <row r="17" spans="2:5" x14ac:dyDescent="0.2">
      <c r="B17" s="177" t="s">
        <v>437</v>
      </c>
      <c r="C17" s="175" t="s">
        <v>438</v>
      </c>
      <c r="D17" s="176"/>
      <c r="E17" s="176"/>
    </row>
    <row r="18" spans="2:5" x14ac:dyDescent="0.2">
      <c r="B18" s="178"/>
      <c r="C18" s="64"/>
      <c r="D18" s="123" t="s">
        <v>25</v>
      </c>
      <c r="E18" s="123"/>
    </row>
    <row r="19" spans="2:5" x14ac:dyDescent="0.2">
      <c r="B19" s="178"/>
      <c r="C19" s="64"/>
      <c r="D19" s="123" t="s">
        <v>26</v>
      </c>
      <c r="E19" s="123"/>
    </row>
    <row r="20" spans="2:5" x14ac:dyDescent="0.2">
      <c r="B20" s="177" t="s">
        <v>439</v>
      </c>
      <c r="C20" s="175" t="s">
        <v>440</v>
      </c>
      <c r="D20" s="176"/>
      <c r="E20" s="176"/>
    </row>
    <row r="21" spans="2:5" x14ac:dyDescent="0.2">
      <c r="B21" s="178"/>
      <c r="C21" s="155"/>
      <c r="D21" s="155"/>
      <c r="E21" s="155"/>
    </row>
    <row r="22" spans="2:5" x14ac:dyDescent="0.2">
      <c r="B22" s="178"/>
      <c r="C22" s="155"/>
      <c r="D22" s="155"/>
      <c r="E22" s="155"/>
    </row>
    <row r="23" spans="2:5" x14ac:dyDescent="0.2">
      <c r="B23" s="178"/>
      <c r="C23" s="155"/>
      <c r="D23" s="155"/>
      <c r="E23" s="155"/>
    </row>
    <row r="24" spans="2:5" x14ac:dyDescent="0.2">
      <c r="B24" s="178"/>
      <c r="C24" s="155"/>
      <c r="D24" s="155"/>
      <c r="E24" s="155"/>
    </row>
    <row r="25" spans="2:5" x14ac:dyDescent="0.2">
      <c r="B25" s="178"/>
      <c r="C25" s="155"/>
      <c r="D25" s="155"/>
      <c r="E25" s="155"/>
    </row>
    <row r="26" spans="2:5" x14ac:dyDescent="0.2">
      <c r="B26" s="178"/>
      <c r="C26" s="155"/>
      <c r="D26" s="155"/>
      <c r="E26" s="155"/>
    </row>
    <row r="27" spans="2:5" x14ac:dyDescent="0.2">
      <c r="B27" s="178"/>
      <c r="C27" s="155"/>
      <c r="D27" s="155"/>
      <c r="E27" s="155"/>
    </row>
    <row r="28" spans="2:5" x14ac:dyDescent="0.2">
      <c r="B28" s="177">
        <v>3</v>
      </c>
      <c r="C28" s="175" t="s">
        <v>441</v>
      </c>
      <c r="D28" s="176"/>
      <c r="E28" s="176"/>
    </row>
    <row r="29" spans="2:5" x14ac:dyDescent="0.2">
      <c r="B29" s="178"/>
      <c r="C29" s="64"/>
      <c r="D29" s="123" t="s">
        <v>25</v>
      </c>
      <c r="E29" s="123"/>
    </row>
    <row r="30" spans="2:5" x14ac:dyDescent="0.2">
      <c r="B30" s="178"/>
      <c r="C30" s="64"/>
      <c r="D30" s="123" t="s">
        <v>26</v>
      </c>
      <c r="E30" s="123"/>
    </row>
    <row r="31" spans="2:5" x14ac:dyDescent="0.2">
      <c r="B31" s="177">
        <v>4</v>
      </c>
      <c r="C31" s="175" t="s">
        <v>442</v>
      </c>
      <c r="D31" s="176"/>
      <c r="E31" s="176"/>
    </row>
    <row r="32" spans="2:5" x14ac:dyDescent="0.2">
      <c r="B32" s="178"/>
      <c r="C32" s="64"/>
      <c r="D32" s="123" t="s">
        <v>443</v>
      </c>
      <c r="E32" s="123"/>
    </row>
    <row r="33" spans="2:5" x14ac:dyDescent="0.2">
      <c r="B33" s="178"/>
      <c r="C33" s="64"/>
      <c r="D33" s="123" t="s">
        <v>444</v>
      </c>
      <c r="E33" s="123"/>
    </row>
    <row r="34" spans="2:5" x14ac:dyDescent="0.2">
      <c r="B34" s="178"/>
      <c r="C34" s="64"/>
      <c r="D34" s="123" t="s">
        <v>445</v>
      </c>
      <c r="E34" s="123"/>
    </row>
    <row r="35" spans="2:5" x14ac:dyDescent="0.2">
      <c r="B35" s="178"/>
      <c r="C35" s="64"/>
      <c r="D35" s="123" t="s">
        <v>26</v>
      </c>
      <c r="E35" s="123"/>
    </row>
    <row r="36" spans="2:5" x14ac:dyDescent="0.2">
      <c r="B36" s="177" t="s">
        <v>446</v>
      </c>
      <c r="C36" s="175" t="s">
        <v>447</v>
      </c>
      <c r="D36" s="176"/>
      <c r="E36" s="176"/>
    </row>
    <row r="37" spans="2:5" x14ac:dyDescent="0.2">
      <c r="B37" s="178"/>
      <c r="C37" s="64"/>
      <c r="D37" s="123" t="s">
        <v>448</v>
      </c>
      <c r="E37" s="123"/>
    </row>
    <row r="38" spans="2:5" x14ac:dyDescent="0.2">
      <c r="B38" s="178"/>
      <c r="C38" s="64"/>
      <c r="D38" s="123" t="s">
        <v>449</v>
      </c>
      <c r="E38" s="123"/>
    </row>
    <row r="39" spans="2:5" x14ac:dyDescent="0.2">
      <c r="B39" s="178"/>
      <c r="C39" s="64"/>
      <c r="D39" s="123" t="s">
        <v>450</v>
      </c>
      <c r="E39" s="123"/>
    </row>
    <row r="40" spans="2:5" x14ac:dyDescent="0.2">
      <c r="B40" s="177" t="s">
        <v>451</v>
      </c>
      <c r="C40" s="175" t="s">
        <v>452</v>
      </c>
      <c r="D40" s="176"/>
      <c r="E40" s="176"/>
    </row>
    <row r="41" spans="2:5" x14ac:dyDescent="0.2">
      <c r="B41" s="178"/>
      <c r="C41" s="64"/>
      <c r="D41" s="123" t="s">
        <v>448</v>
      </c>
      <c r="E41" s="123"/>
    </row>
    <row r="42" spans="2:5" x14ac:dyDescent="0.2">
      <c r="B42" s="178"/>
      <c r="C42" s="64"/>
      <c r="D42" s="123" t="s">
        <v>449</v>
      </c>
      <c r="E42" s="123"/>
    </row>
    <row r="43" spans="2:5" x14ac:dyDescent="0.2">
      <c r="B43" s="178"/>
      <c r="C43" s="64"/>
      <c r="D43" s="123" t="s">
        <v>450</v>
      </c>
      <c r="E43" s="123"/>
    </row>
    <row r="44" spans="2:5" x14ac:dyDescent="0.2">
      <c r="B44" s="177" t="s">
        <v>453</v>
      </c>
      <c r="C44" s="175" t="s">
        <v>440</v>
      </c>
      <c r="D44" s="176"/>
      <c r="E44" s="176"/>
    </row>
    <row r="45" spans="2:5" x14ac:dyDescent="0.2">
      <c r="B45" s="178"/>
      <c r="C45" s="155"/>
      <c r="D45" s="155"/>
      <c r="E45" s="155"/>
    </row>
    <row r="46" spans="2:5" x14ac:dyDescent="0.2">
      <c r="B46" s="178"/>
      <c r="C46" s="155"/>
      <c r="D46" s="155"/>
      <c r="E46" s="155"/>
    </row>
    <row r="47" spans="2:5" x14ac:dyDescent="0.2">
      <c r="B47" s="178"/>
      <c r="C47" s="155"/>
      <c r="D47" s="155"/>
      <c r="E47" s="155"/>
    </row>
    <row r="48" spans="2:5" x14ac:dyDescent="0.2">
      <c r="B48" s="178"/>
      <c r="C48" s="155"/>
      <c r="D48" s="155"/>
      <c r="E48" s="155"/>
    </row>
    <row r="49" spans="2:5" x14ac:dyDescent="0.2">
      <c r="B49" s="178"/>
      <c r="C49" s="155"/>
      <c r="D49" s="155"/>
      <c r="E49" s="155"/>
    </row>
    <row r="50" spans="2:5" x14ac:dyDescent="0.2">
      <c r="B50" s="178"/>
      <c r="C50" s="155"/>
      <c r="D50" s="155"/>
      <c r="E50" s="155"/>
    </row>
    <row r="51" spans="2:5" x14ac:dyDescent="0.2">
      <c r="B51" s="178"/>
      <c r="C51" s="155"/>
      <c r="D51" s="155"/>
      <c r="E51" s="155"/>
    </row>
    <row r="52" spans="2:5" x14ac:dyDescent="0.2">
      <c r="B52" s="177" t="s">
        <v>455</v>
      </c>
      <c r="C52" s="175" t="s">
        <v>454</v>
      </c>
      <c r="D52" s="176"/>
      <c r="E52" s="176"/>
    </row>
    <row r="53" spans="2:5" x14ac:dyDescent="0.2">
      <c r="B53" s="178"/>
      <c r="C53" s="64"/>
      <c r="D53" s="123" t="s">
        <v>448</v>
      </c>
      <c r="E53" s="123"/>
    </row>
    <row r="54" spans="2:5" x14ac:dyDescent="0.2">
      <c r="B54" s="178"/>
      <c r="C54" s="64"/>
      <c r="D54" s="123" t="s">
        <v>449</v>
      </c>
      <c r="E54" s="123"/>
    </row>
    <row r="55" spans="2:5" x14ac:dyDescent="0.2">
      <c r="B55" s="178"/>
      <c r="C55" s="64"/>
      <c r="D55" s="123" t="s">
        <v>450</v>
      </c>
      <c r="E55" s="123"/>
    </row>
    <row r="56" spans="2:5" x14ac:dyDescent="0.2">
      <c r="B56" s="177" t="s">
        <v>456</v>
      </c>
      <c r="C56" s="175" t="s">
        <v>457</v>
      </c>
      <c r="D56" s="176"/>
      <c r="E56" s="176"/>
    </row>
    <row r="57" spans="2:5" x14ac:dyDescent="0.2">
      <c r="B57" s="178"/>
      <c r="C57" s="64"/>
      <c r="D57" s="123" t="s">
        <v>448</v>
      </c>
      <c r="E57" s="123"/>
    </row>
    <row r="58" spans="2:5" x14ac:dyDescent="0.2">
      <c r="B58" s="178"/>
      <c r="C58" s="64"/>
      <c r="D58" s="123" t="s">
        <v>449</v>
      </c>
      <c r="E58" s="123"/>
    </row>
    <row r="59" spans="2:5" x14ac:dyDescent="0.2">
      <c r="B59" s="178"/>
      <c r="C59" s="64"/>
      <c r="D59" s="123" t="s">
        <v>450</v>
      </c>
      <c r="E59" s="123"/>
    </row>
    <row r="60" spans="2:5" x14ac:dyDescent="0.2">
      <c r="B60" s="177" t="s">
        <v>458</v>
      </c>
      <c r="C60" s="175" t="s">
        <v>440</v>
      </c>
      <c r="D60" s="176"/>
      <c r="E60" s="176"/>
    </row>
    <row r="61" spans="2:5" x14ac:dyDescent="0.2">
      <c r="B61" s="178"/>
      <c r="C61" s="155"/>
      <c r="D61" s="155"/>
      <c r="E61" s="155"/>
    </row>
    <row r="62" spans="2:5" x14ac:dyDescent="0.2">
      <c r="B62" s="178"/>
      <c r="C62" s="155"/>
      <c r="D62" s="155"/>
      <c r="E62" s="155"/>
    </row>
    <row r="63" spans="2:5" x14ac:dyDescent="0.2">
      <c r="B63" s="178"/>
      <c r="C63" s="155"/>
      <c r="D63" s="155"/>
      <c r="E63" s="155"/>
    </row>
    <row r="64" spans="2:5" x14ac:dyDescent="0.2">
      <c r="B64" s="178"/>
      <c r="C64" s="155"/>
      <c r="D64" s="155"/>
      <c r="E64" s="155"/>
    </row>
    <row r="65" spans="2:5" x14ac:dyDescent="0.2">
      <c r="B65" s="178"/>
      <c r="C65" s="155"/>
      <c r="D65" s="155"/>
      <c r="E65" s="155"/>
    </row>
    <row r="66" spans="2:5" x14ac:dyDescent="0.2">
      <c r="B66" s="178"/>
      <c r="C66" s="155"/>
      <c r="D66" s="155"/>
      <c r="E66" s="155"/>
    </row>
    <row r="67" spans="2:5" x14ac:dyDescent="0.2">
      <c r="B67" s="178"/>
      <c r="C67" s="155"/>
      <c r="D67" s="155"/>
      <c r="E67" s="155"/>
    </row>
  </sheetData>
  <mergeCells count="80">
    <mergeCell ref="D29:E29"/>
    <mergeCell ref="D30:E30"/>
    <mergeCell ref="C31:E31"/>
    <mergeCell ref="D32:E32"/>
    <mergeCell ref="D33:E33"/>
    <mergeCell ref="C24:E24"/>
    <mergeCell ref="C25:E25"/>
    <mergeCell ref="C26:E26"/>
    <mergeCell ref="C27:E27"/>
    <mergeCell ref="C28:E28"/>
    <mergeCell ref="B28:B30"/>
    <mergeCell ref="B31:B35"/>
    <mergeCell ref="B36:B39"/>
    <mergeCell ref="B14:B16"/>
    <mergeCell ref="B17:B19"/>
    <mergeCell ref="B20:B27"/>
    <mergeCell ref="B60:B67"/>
    <mergeCell ref="B40:B43"/>
    <mergeCell ref="B44:B51"/>
    <mergeCell ref="B52:B55"/>
    <mergeCell ref="B56:B59"/>
    <mergeCell ref="B11:B13"/>
    <mergeCell ref="B8:B10"/>
    <mergeCell ref="B7:D7"/>
    <mergeCell ref="B6:E6"/>
    <mergeCell ref="C8:E8"/>
    <mergeCell ref="D9:E9"/>
    <mergeCell ref="D10:E10"/>
    <mergeCell ref="C11:E11"/>
    <mergeCell ref="D12:E12"/>
    <mergeCell ref="D13:E13"/>
    <mergeCell ref="B1:E1"/>
    <mergeCell ref="B2:E2"/>
    <mergeCell ref="B3:E3"/>
    <mergeCell ref="B4:E4"/>
    <mergeCell ref="B5:E5"/>
    <mergeCell ref="C14:E14"/>
    <mergeCell ref="D15:E15"/>
    <mergeCell ref="D16:E16"/>
    <mergeCell ref="C17:E17"/>
    <mergeCell ref="D18:E18"/>
    <mergeCell ref="D19:E19"/>
    <mergeCell ref="C20:E20"/>
    <mergeCell ref="C21:E21"/>
    <mergeCell ref="C22:E22"/>
    <mergeCell ref="C23:E23"/>
    <mergeCell ref="D34:E34"/>
    <mergeCell ref="D35:E35"/>
    <mergeCell ref="C36:E36"/>
    <mergeCell ref="D37:E37"/>
    <mergeCell ref="D38:E38"/>
    <mergeCell ref="D39:E39"/>
    <mergeCell ref="C40:E40"/>
    <mergeCell ref="D41:E41"/>
    <mergeCell ref="D42:E42"/>
    <mergeCell ref="D43:E43"/>
    <mergeCell ref="C44:E44"/>
    <mergeCell ref="C45:E45"/>
    <mergeCell ref="C46:E46"/>
    <mergeCell ref="C47:E47"/>
    <mergeCell ref="C48:E48"/>
    <mergeCell ref="C49:E49"/>
    <mergeCell ref="C50:E50"/>
    <mergeCell ref="C51:E51"/>
    <mergeCell ref="C52:E52"/>
    <mergeCell ref="D53:E53"/>
    <mergeCell ref="D54:E54"/>
    <mergeCell ref="D55:E55"/>
    <mergeCell ref="C56:E56"/>
    <mergeCell ref="D57:E57"/>
    <mergeCell ref="D58:E58"/>
    <mergeCell ref="C64:E64"/>
    <mergeCell ref="C65:E65"/>
    <mergeCell ref="C66:E66"/>
    <mergeCell ref="C67:E67"/>
    <mergeCell ref="D59:E59"/>
    <mergeCell ref="C60:E60"/>
    <mergeCell ref="C61:E61"/>
    <mergeCell ref="C62:E62"/>
    <mergeCell ref="C63:E63"/>
  </mergeCells>
  <pageMargins left="0.7" right="0.7" top="0.75" bottom="0.75" header="0.3" footer="0.3"/>
  <pageSetup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B1:E17"/>
  <sheetViews>
    <sheetView showGridLines="0" workbookViewId="0">
      <pane xSplit="1" ySplit="7" topLeftCell="B8" activePane="bottomRight" state="frozen"/>
      <selection pane="topRight" activeCell="B1" sqref="B1"/>
      <selection pane="bottomLeft" activeCell="A8" sqref="A8"/>
      <selection pane="bottomRight" activeCell="D21" sqref="D21"/>
    </sheetView>
  </sheetViews>
  <sheetFormatPr baseColWidth="10" defaultRowHeight="11.25" x14ac:dyDescent="0.2"/>
  <cols>
    <col min="2" max="2" width="3.1640625" style="7" bestFit="1" customWidth="1"/>
    <col min="3" max="3" width="5.1640625" style="1" bestFit="1" customWidth="1"/>
    <col min="4" max="4" width="113.83203125" style="1" customWidth="1"/>
    <col min="5" max="5" width="34" bestFit="1" customWidth="1"/>
  </cols>
  <sheetData>
    <row r="1" spans="2:5" ht="26.25" x14ac:dyDescent="0.2">
      <c r="B1" s="99" t="s">
        <v>228</v>
      </c>
      <c r="C1" s="100"/>
      <c r="D1" s="100"/>
      <c r="E1" s="101"/>
    </row>
    <row r="2" spans="2:5" ht="20.25" x14ac:dyDescent="0.2">
      <c r="B2" s="102" t="s">
        <v>637</v>
      </c>
      <c r="C2" s="103"/>
      <c r="D2" s="103"/>
      <c r="E2" s="104"/>
    </row>
    <row r="3" spans="2:5" ht="18" x14ac:dyDescent="0.2">
      <c r="B3" s="105" t="s">
        <v>229</v>
      </c>
      <c r="C3" s="106"/>
      <c r="D3" s="106"/>
      <c r="E3" s="107"/>
    </row>
    <row r="4" spans="2:5" ht="26.25" x14ac:dyDescent="0.2">
      <c r="B4" s="184" t="s">
        <v>550</v>
      </c>
      <c r="C4" s="185"/>
      <c r="D4" s="185"/>
      <c r="E4" s="186"/>
    </row>
    <row r="5" spans="2:5" ht="15.75" x14ac:dyDescent="0.2">
      <c r="B5" s="187" t="s">
        <v>551</v>
      </c>
      <c r="C5" s="188"/>
      <c r="D5" s="188"/>
      <c r="E5" s="189"/>
    </row>
    <row r="6" spans="2:5" ht="15.75" x14ac:dyDescent="0.2">
      <c r="B6" s="195" t="s">
        <v>646</v>
      </c>
      <c r="C6" s="196"/>
      <c r="D6" s="196"/>
      <c r="E6" s="66"/>
    </row>
    <row r="7" spans="2:5" ht="15.75" x14ac:dyDescent="0.2">
      <c r="B7" s="182" t="s">
        <v>645</v>
      </c>
      <c r="C7" s="183"/>
      <c r="D7" s="183"/>
      <c r="E7" s="66"/>
    </row>
    <row r="8" spans="2:5" x14ac:dyDescent="0.2">
      <c r="B8" s="179">
        <v>1</v>
      </c>
      <c r="C8" s="180" t="s">
        <v>562</v>
      </c>
      <c r="D8" s="181"/>
      <c r="E8" s="181"/>
    </row>
    <row r="9" spans="2:5" x14ac:dyDescent="0.2">
      <c r="B9" s="178"/>
      <c r="C9" s="64"/>
      <c r="D9" s="123" t="s">
        <v>552</v>
      </c>
      <c r="E9" s="123"/>
    </row>
    <row r="10" spans="2:5" x14ac:dyDescent="0.2">
      <c r="B10" s="178"/>
      <c r="C10" s="64"/>
      <c r="D10" s="123" t="s">
        <v>553</v>
      </c>
      <c r="E10" s="123"/>
    </row>
    <row r="11" spans="2:5" x14ac:dyDescent="0.2">
      <c r="B11" s="177">
        <v>2</v>
      </c>
      <c r="C11" s="175" t="s">
        <v>561</v>
      </c>
      <c r="D11" s="176"/>
      <c r="E11" s="176"/>
    </row>
    <row r="12" spans="2:5" x14ac:dyDescent="0.2">
      <c r="B12" s="178"/>
      <c r="C12" s="64"/>
      <c r="D12" s="123" t="s">
        <v>554</v>
      </c>
      <c r="E12" s="123"/>
    </row>
    <row r="13" spans="2:5" x14ac:dyDescent="0.2">
      <c r="B13" s="178"/>
      <c r="C13" s="64"/>
      <c r="D13" s="123" t="s">
        <v>555</v>
      </c>
      <c r="E13" s="123"/>
    </row>
    <row r="14" spans="2:5" x14ac:dyDescent="0.2">
      <c r="B14" s="178"/>
      <c r="C14" s="64"/>
      <c r="D14" s="123" t="s">
        <v>556</v>
      </c>
      <c r="E14" s="123"/>
    </row>
    <row r="15" spans="2:5" x14ac:dyDescent="0.2">
      <c r="B15" s="178"/>
      <c r="C15" s="64"/>
      <c r="D15" s="123" t="s">
        <v>557</v>
      </c>
      <c r="E15" s="123"/>
    </row>
    <row r="16" spans="2:5" x14ac:dyDescent="0.2">
      <c r="B16" s="177">
        <v>3</v>
      </c>
      <c r="C16" s="175" t="s">
        <v>558</v>
      </c>
      <c r="D16" s="176"/>
      <c r="E16" s="176"/>
    </row>
    <row r="17" spans="2:5" x14ac:dyDescent="0.2">
      <c r="B17" s="178"/>
      <c r="C17" s="155"/>
      <c r="D17" s="155"/>
      <c r="E17" s="155"/>
    </row>
  </sheetData>
  <mergeCells count="20">
    <mergeCell ref="B16:B17"/>
    <mergeCell ref="B6:D6"/>
    <mergeCell ref="B8:B10"/>
    <mergeCell ref="B11:B15"/>
    <mergeCell ref="B7:D7"/>
    <mergeCell ref="C8:E8"/>
    <mergeCell ref="D9:E9"/>
    <mergeCell ref="D15:E15"/>
    <mergeCell ref="C16:E16"/>
    <mergeCell ref="C17:E17"/>
    <mergeCell ref="D10:E10"/>
    <mergeCell ref="C11:E11"/>
    <mergeCell ref="D12:E12"/>
    <mergeCell ref="D13:E13"/>
    <mergeCell ref="D14:E14"/>
    <mergeCell ref="B1:E1"/>
    <mergeCell ref="B2:E2"/>
    <mergeCell ref="B3:E3"/>
    <mergeCell ref="B4:E4"/>
    <mergeCell ref="B5:E5"/>
  </mergeCells>
  <pageMargins left="0.7" right="0.7" top="0.75" bottom="0.75" header="0.3" footer="0.3"/>
  <pageSetup orientation="portrait"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B1:E29"/>
  <sheetViews>
    <sheetView showGridLines="0" workbookViewId="0">
      <pane xSplit="1" ySplit="7" topLeftCell="B8" activePane="bottomRight" state="frozen"/>
      <selection pane="topRight" activeCell="B1" sqref="B1"/>
      <selection pane="bottomLeft" activeCell="A8" sqref="A8"/>
      <selection pane="bottomRight" activeCell="G7" sqref="G7:G8"/>
    </sheetView>
  </sheetViews>
  <sheetFormatPr baseColWidth="10" defaultRowHeight="11.25" x14ac:dyDescent="0.2"/>
  <cols>
    <col min="2" max="2" width="3.1640625" style="7" bestFit="1" customWidth="1"/>
    <col min="3" max="3" width="5.1640625" style="1" bestFit="1" customWidth="1"/>
    <col min="4" max="4" width="123.83203125" style="1" customWidth="1"/>
  </cols>
  <sheetData>
    <row r="1" spans="2:5" ht="26.25" x14ac:dyDescent="0.2">
      <c r="B1" s="99" t="s">
        <v>228</v>
      </c>
      <c r="C1" s="100"/>
      <c r="D1" s="100"/>
      <c r="E1" s="101"/>
    </row>
    <row r="2" spans="2:5" ht="20.25" x14ac:dyDescent="0.2">
      <c r="B2" s="102" t="s">
        <v>637</v>
      </c>
      <c r="C2" s="103"/>
      <c r="D2" s="103"/>
      <c r="E2" s="104"/>
    </row>
    <row r="3" spans="2:5" ht="18" x14ac:dyDescent="0.2">
      <c r="B3" s="105" t="s">
        <v>229</v>
      </c>
      <c r="C3" s="106"/>
      <c r="D3" s="106"/>
      <c r="E3" s="107"/>
    </row>
    <row r="4" spans="2:5" ht="26.25" x14ac:dyDescent="0.2">
      <c r="B4" s="184" t="s">
        <v>459</v>
      </c>
      <c r="C4" s="185"/>
      <c r="D4" s="185"/>
      <c r="E4" s="186"/>
    </row>
    <row r="5" spans="2:5" ht="15.75" x14ac:dyDescent="0.2">
      <c r="B5" s="187" t="s">
        <v>460</v>
      </c>
      <c r="C5" s="188"/>
      <c r="D5" s="188"/>
      <c r="E5" s="189"/>
    </row>
    <row r="6" spans="2:5" ht="15.75" x14ac:dyDescent="0.2">
      <c r="B6" s="187" t="s">
        <v>647</v>
      </c>
      <c r="C6" s="188"/>
      <c r="D6" s="188"/>
      <c r="E6" s="189"/>
    </row>
    <row r="7" spans="2:5" ht="15.75" x14ac:dyDescent="0.2">
      <c r="B7" s="182" t="s">
        <v>645</v>
      </c>
      <c r="C7" s="183"/>
      <c r="D7" s="183"/>
      <c r="E7" s="66"/>
    </row>
    <row r="8" spans="2:5" x14ac:dyDescent="0.2">
      <c r="B8" s="179">
        <v>1</v>
      </c>
      <c r="C8" s="180" t="s">
        <v>462</v>
      </c>
      <c r="D8" s="181"/>
      <c r="E8" s="181"/>
    </row>
    <row r="9" spans="2:5" x14ac:dyDescent="0.2">
      <c r="B9" s="178"/>
      <c r="C9" s="64"/>
      <c r="D9" s="123" t="s">
        <v>25</v>
      </c>
      <c r="E9" s="123"/>
    </row>
    <row r="10" spans="2:5" x14ac:dyDescent="0.2">
      <c r="B10" s="178"/>
      <c r="C10" s="64"/>
      <c r="D10" s="123" t="s">
        <v>26</v>
      </c>
      <c r="E10" s="123"/>
    </row>
    <row r="11" spans="2:5" x14ac:dyDescent="0.2">
      <c r="B11" s="177">
        <v>2</v>
      </c>
      <c r="C11" s="175" t="s">
        <v>463</v>
      </c>
      <c r="D11" s="176"/>
      <c r="E11" s="176"/>
    </row>
    <row r="12" spans="2:5" x14ac:dyDescent="0.2">
      <c r="B12" s="178"/>
      <c r="C12" s="155"/>
      <c r="D12" s="155"/>
      <c r="E12" s="155"/>
    </row>
    <row r="13" spans="2:5" ht="11.25" customHeight="1" x14ac:dyDescent="0.2">
      <c r="B13" s="177">
        <v>3</v>
      </c>
      <c r="C13" s="175" t="s">
        <v>464</v>
      </c>
      <c r="D13" s="176"/>
      <c r="E13" s="176"/>
    </row>
    <row r="14" spans="2:5" x14ac:dyDescent="0.2">
      <c r="B14" s="178"/>
      <c r="C14" s="155"/>
      <c r="D14" s="155"/>
      <c r="E14" s="155"/>
    </row>
    <row r="15" spans="2:5" ht="27" customHeight="1" x14ac:dyDescent="0.2">
      <c r="B15" s="177">
        <v>4</v>
      </c>
      <c r="C15" s="175" t="s">
        <v>465</v>
      </c>
      <c r="D15" s="176"/>
      <c r="E15" s="176"/>
    </row>
    <row r="16" spans="2:5" x14ac:dyDescent="0.2">
      <c r="B16" s="178"/>
      <c r="C16" s="155"/>
      <c r="D16" s="155"/>
      <c r="E16" s="155"/>
    </row>
    <row r="17" spans="2:5" x14ac:dyDescent="0.2">
      <c r="B17" s="177">
        <v>5</v>
      </c>
      <c r="C17" s="175" t="s">
        <v>466</v>
      </c>
      <c r="D17" s="176"/>
      <c r="E17" s="176"/>
    </row>
    <row r="18" spans="2:5" x14ac:dyDescent="0.2">
      <c r="B18" s="178"/>
      <c r="C18" s="155"/>
      <c r="D18" s="155"/>
      <c r="E18" s="155"/>
    </row>
    <row r="19" spans="2:5" x14ac:dyDescent="0.2">
      <c r="B19" s="177">
        <v>6</v>
      </c>
      <c r="C19" s="197" t="s">
        <v>467</v>
      </c>
      <c r="D19" s="198"/>
      <c r="E19" s="198"/>
    </row>
    <row r="20" spans="2:5" x14ac:dyDescent="0.2">
      <c r="B20" s="178"/>
      <c r="C20" s="64"/>
      <c r="D20" s="123" t="s">
        <v>468</v>
      </c>
      <c r="E20" s="123"/>
    </row>
    <row r="21" spans="2:5" x14ac:dyDescent="0.2">
      <c r="B21" s="178"/>
      <c r="C21" s="64"/>
      <c r="D21" s="123" t="s">
        <v>469</v>
      </c>
      <c r="E21" s="123"/>
    </row>
    <row r="22" spans="2:5" x14ac:dyDescent="0.2">
      <c r="B22" s="178"/>
      <c r="C22" s="64"/>
      <c r="D22" s="123" t="s">
        <v>470</v>
      </c>
      <c r="E22" s="123"/>
    </row>
    <row r="23" spans="2:5" x14ac:dyDescent="0.2">
      <c r="B23" s="177">
        <v>7</v>
      </c>
      <c r="C23" s="175" t="s">
        <v>471</v>
      </c>
      <c r="D23" s="176"/>
      <c r="E23" s="176"/>
    </row>
    <row r="24" spans="2:5" x14ac:dyDescent="0.2">
      <c r="B24" s="178"/>
      <c r="C24" s="64"/>
      <c r="D24" s="123" t="s">
        <v>25</v>
      </c>
      <c r="E24" s="123"/>
    </row>
    <row r="25" spans="2:5" x14ac:dyDescent="0.2">
      <c r="B25" s="178"/>
      <c r="C25" s="64"/>
      <c r="D25" s="123" t="s">
        <v>26</v>
      </c>
      <c r="E25" s="123"/>
    </row>
    <row r="26" spans="2:5" x14ac:dyDescent="0.2">
      <c r="B26" s="177">
        <v>8</v>
      </c>
      <c r="C26" s="175" t="s">
        <v>472</v>
      </c>
      <c r="D26" s="176"/>
      <c r="E26" s="176"/>
    </row>
    <row r="27" spans="2:5" x14ac:dyDescent="0.2">
      <c r="B27" s="178"/>
      <c r="C27" s="155"/>
      <c r="D27" s="155"/>
      <c r="E27" s="155"/>
    </row>
    <row r="28" spans="2:5" x14ac:dyDescent="0.2">
      <c r="B28" s="177">
        <v>9</v>
      </c>
      <c r="C28" s="175" t="s">
        <v>473</v>
      </c>
      <c r="D28" s="176"/>
      <c r="E28" s="176"/>
    </row>
    <row r="29" spans="2:5" x14ac:dyDescent="0.2">
      <c r="B29" s="178"/>
      <c r="C29" s="155"/>
      <c r="D29" s="155"/>
      <c r="E29" s="155"/>
    </row>
  </sheetData>
  <mergeCells count="38">
    <mergeCell ref="B7:D7"/>
    <mergeCell ref="B1:E1"/>
    <mergeCell ref="B2:E2"/>
    <mergeCell ref="B3:E3"/>
    <mergeCell ref="B4:E4"/>
    <mergeCell ref="B5:E5"/>
    <mergeCell ref="B6:E6"/>
    <mergeCell ref="B8:B10"/>
    <mergeCell ref="B28:B29"/>
    <mergeCell ref="B23:B25"/>
    <mergeCell ref="B26:B27"/>
    <mergeCell ref="B11:B12"/>
    <mergeCell ref="B19:B22"/>
    <mergeCell ref="B13:B14"/>
    <mergeCell ref="B15:B16"/>
    <mergeCell ref="B17:B18"/>
    <mergeCell ref="C18:E18"/>
    <mergeCell ref="C19:E19"/>
    <mergeCell ref="D20:E20"/>
    <mergeCell ref="C8:E8"/>
    <mergeCell ref="D9:E9"/>
    <mergeCell ref="D10:E10"/>
    <mergeCell ref="C11:E11"/>
    <mergeCell ref="C12:E12"/>
    <mergeCell ref="C13:E13"/>
    <mergeCell ref="C14:E14"/>
    <mergeCell ref="C15:E15"/>
    <mergeCell ref="C16:E16"/>
    <mergeCell ref="C17:E17"/>
    <mergeCell ref="C26:E26"/>
    <mergeCell ref="C27:E27"/>
    <mergeCell ref="C28:E28"/>
    <mergeCell ref="C29:E29"/>
    <mergeCell ref="D21:E21"/>
    <mergeCell ref="D22:E22"/>
    <mergeCell ref="C23:E23"/>
    <mergeCell ref="D24:E24"/>
    <mergeCell ref="D25:E25"/>
  </mergeCells>
  <pageMargins left="0.7" right="0.7" top="0.75" bottom="0.75" header="0.3" footer="0.3"/>
  <pageSetup orientation="portrait"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B1:E17"/>
  <sheetViews>
    <sheetView showGridLines="0" workbookViewId="0">
      <pane xSplit="1" ySplit="7" topLeftCell="B8" activePane="bottomRight" state="frozen"/>
      <selection pane="topRight" activeCell="B1" sqref="B1"/>
      <selection pane="bottomLeft" activeCell="A8" sqref="A8"/>
      <selection pane="bottomRight" activeCell="H12" sqref="H12"/>
    </sheetView>
  </sheetViews>
  <sheetFormatPr baseColWidth="10" defaultRowHeight="11.25" x14ac:dyDescent="0.2"/>
  <cols>
    <col min="2" max="2" width="3.1640625" style="7" bestFit="1" customWidth="1"/>
    <col min="3" max="3" width="5.1640625" style="1" bestFit="1" customWidth="1"/>
    <col min="4" max="4" width="81.33203125" style="1" customWidth="1"/>
    <col min="5" max="5" width="14.33203125" bestFit="1" customWidth="1"/>
  </cols>
  <sheetData>
    <row r="1" spans="2:5" ht="18" x14ac:dyDescent="0.2">
      <c r="B1" s="199" t="s">
        <v>228</v>
      </c>
      <c r="C1" s="200"/>
      <c r="D1" s="200"/>
      <c r="E1" s="201"/>
    </row>
    <row r="2" spans="2:5" ht="15.75" x14ac:dyDescent="0.2">
      <c r="B2" s="187" t="s">
        <v>637</v>
      </c>
      <c r="C2" s="188"/>
      <c r="D2" s="188"/>
      <c r="E2" s="189"/>
    </row>
    <row r="3" spans="2:5" ht="12.75" x14ac:dyDescent="0.2">
      <c r="B3" s="202" t="s">
        <v>229</v>
      </c>
      <c r="C3" s="203"/>
      <c r="D3" s="203"/>
      <c r="E3" s="204"/>
    </row>
    <row r="4" spans="2:5" ht="26.25" x14ac:dyDescent="0.2">
      <c r="B4" s="184" t="s">
        <v>515</v>
      </c>
      <c r="C4" s="185"/>
      <c r="D4" s="185"/>
      <c r="E4" s="186"/>
    </row>
    <row r="5" spans="2:5" ht="15.75" x14ac:dyDescent="0.2">
      <c r="B5" s="187" t="s">
        <v>516</v>
      </c>
      <c r="C5" s="188"/>
      <c r="D5" s="188"/>
      <c r="E5" s="189"/>
    </row>
    <row r="6" spans="2:5" ht="15.75" x14ac:dyDescent="0.2">
      <c r="B6" s="195" t="s">
        <v>648</v>
      </c>
      <c r="C6" s="196"/>
      <c r="D6" s="196"/>
      <c r="E6" s="66"/>
    </row>
    <row r="7" spans="2:5" ht="15.75" x14ac:dyDescent="0.2">
      <c r="B7" s="182" t="s">
        <v>645</v>
      </c>
      <c r="C7" s="183"/>
      <c r="D7" s="183"/>
      <c r="E7" s="66"/>
    </row>
    <row r="8" spans="2:5" x14ac:dyDescent="0.2">
      <c r="B8" s="179">
        <v>1</v>
      </c>
      <c r="C8" s="180" t="s">
        <v>517</v>
      </c>
      <c r="D8" s="181"/>
      <c r="E8" s="181"/>
    </row>
    <row r="9" spans="2:5" x14ac:dyDescent="0.2">
      <c r="B9" s="178"/>
      <c r="C9" s="155"/>
      <c r="D9" s="155"/>
      <c r="E9" s="155"/>
    </row>
    <row r="10" spans="2:5" x14ac:dyDescent="0.2">
      <c r="B10" s="177">
        <v>2</v>
      </c>
      <c r="C10" s="175" t="s">
        <v>518</v>
      </c>
      <c r="D10" s="176"/>
      <c r="E10" s="176"/>
    </row>
    <row r="11" spans="2:5" x14ac:dyDescent="0.2">
      <c r="B11" s="178"/>
      <c r="C11" s="155"/>
      <c r="D11" s="155"/>
      <c r="E11" s="155"/>
    </row>
    <row r="12" spans="2:5" ht="11.25" customHeight="1" x14ac:dyDescent="0.2">
      <c r="B12" s="177">
        <v>3</v>
      </c>
      <c r="C12" s="175" t="s">
        <v>519</v>
      </c>
      <c r="D12" s="176"/>
      <c r="E12" s="176"/>
    </row>
    <row r="13" spans="2:5" x14ac:dyDescent="0.2">
      <c r="B13" s="178"/>
      <c r="C13" s="155"/>
      <c r="D13" s="155"/>
      <c r="E13" s="155"/>
    </row>
    <row r="14" spans="2:5" x14ac:dyDescent="0.2">
      <c r="B14" s="177">
        <v>4</v>
      </c>
      <c r="C14" s="175" t="s">
        <v>520</v>
      </c>
      <c r="D14" s="176"/>
      <c r="E14" s="176"/>
    </row>
    <row r="15" spans="2:5" x14ac:dyDescent="0.2">
      <c r="B15" s="178"/>
      <c r="C15" s="155"/>
      <c r="D15" s="155"/>
      <c r="E15" s="155"/>
    </row>
    <row r="16" spans="2:5" x14ac:dyDescent="0.2">
      <c r="B16" s="177">
        <v>5</v>
      </c>
      <c r="C16" s="175" t="s">
        <v>521</v>
      </c>
      <c r="D16" s="176"/>
      <c r="E16" s="176"/>
    </row>
    <row r="17" spans="2:5" x14ac:dyDescent="0.2">
      <c r="B17" s="178"/>
      <c r="C17" s="155"/>
      <c r="D17" s="155"/>
      <c r="E17" s="155"/>
    </row>
  </sheetData>
  <mergeCells count="22">
    <mergeCell ref="B1:E1"/>
    <mergeCell ref="B2:E2"/>
    <mergeCell ref="B3:E3"/>
    <mergeCell ref="B16:B17"/>
    <mergeCell ref="B12:B13"/>
    <mergeCell ref="B14:B15"/>
    <mergeCell ref="C16:E16"/>
    <mergeCell ref="C17:E17"/>
    <mergeCell ref="B4:E4"/>
    <mergeCell ref="B5:E5"/>
    <mergeCell ref="C8:E8"/>
    <mergeCell ref="C9:E9"/>
    <mergeCell ref="C10:E10"/>
    <mergeCell ref="B10:B11"/>
    <mergeCell ref="B6:D6"/>
    <mergeCell ref="B8:B9"/>
    <mergeCell ref="C15:E15"/>
    <mergeCell ref="B7:D7"/>
    <mergeCell ref="C11:E11"/>
    <mergeCell ref="C12:E12"/>
    <mergeCell ref="C13:E13"/>
    <mergeCell ref="C14:E14"/>
  </mergeCells>
  <pageMargins left="0.7" right="0.7" top="0.75" bottom="0.75" header="0.3" footer="0.3"/>
  <pageSetup orientation="portrait"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dimension ref="B1:E24"/>
  <sheetViews>
    <sheetView showGridLines="0" workbookViewId="0">
      <pane xSplit="1" ySplit="7" topLeftCell="B8" activePane="bottomRight" state="frozen"/>
      <selection pane="topRight" activeCell="B1" sqref="B1"/>
      <selection pane="bottomLeft" activeCell="A8" sqref="A8"/>
      <selection pane="bottomRight" activeCell="G9" sqref="G9"/>
    </sheetView>
  </sheetViews>
  <sheetFormatPr baseColWidth="10" defaultRowHeight="11.25" x14ac:dyDescent="0.2"/>
  <cols>
    <col min="2" max="2" width="2.1640625" style="7" bestFit="1" customWidth="1"/>
    <col min="3" max="3" width="5.1640625" style="1" bestFit="1" customWidth="1"/>
    <col min="4" max="4" width="129.33203125" style="1" customWidth="1"/>
  </cols>
  <sheetData>
    <row r="1" spans="2:5" ht="26.25" x14ac:dyDescent="0.2">
      <c r="B1" s="99" t="s">
        <v>228</v>
      </c>
      <c r="C1" s="100"/>
      <c r="D1" s="100"/>
      <c r="E1" s="101"/>
    </row>
    <row r="2" spans="2:5" ht="20.25" x14ac:dyDescent="0.2">
      <c r="B2" s="102" t="s">
        <v>637</v>
      </c>
      <c r="C2" s="103"/>
      <c r="D2" s="103"/>
      <c r="E2" s="104"/>
    </row>
    <row r="3" spans="2:5" ht="18" x14ac:dyDescent="0.2">
      <c r="B3" s="105" t="s">
        <v>229</v>
      </c>
      <c r="C3" s="106"/>
      <c r="D3" s="106"/>
      <c r="E3" s="107"/>
    </row>
    <row r="4" spans="2:5" ht="26.25" x14ac:dyDescent="0.2">
      <c r="B4" s="184" t="s">
        <v>522</v>
      </c>
      <c r="C4" s="185"/>
      <c r="D4" s="185"/>
      <c r="E4" s="186"/>
    </row>
    <row r="5" spans="2:5" ht="15.75" x14ac:dyDescent="0.2">
      <c r="B5" s="187" t="s">
        <v>523</v>
      </c>
      <c r="C5" s="188"/>
      <c r="D5" s="188"/>
      <c r="E5" s="189"/>
    </row>
    <row r="6" spans="2:5" ht="15.75" x14ac:dyDescent="0.2">
      <c r="B6" s="187" t="s">
        <v>179</v>
      </c>
      <c r="C6" s="188"/>
      <c r="D6" s="188"/>
      <c r="E6" s="189"/>
    </row>
    <row r="7" spans="2:5" ht="15.75" x14ac:dyDescent="0.2">
      <c r="B7" s="182" t="s">
        <v>645</v>
      </c>
      <c r="C7" s="183"/>
      <c r="D7" s="183"/>
      <c r="E7" s="66"/>
    </row>
    <row r="8" spans="2:5" x14ac:dyDescent="0.2">
      <c r="B8" s="179">
        <v>1</v>
      </c>
      <c r="C8" s="180" t="s">
        <v>524</v>
      </c>
      <c r="D8" s="181"/>
      <c r="E8" s="181"/>
    </row>
    <row r="9" spans="2:5" x14ac:dyDescent="0.2">
      <c r="B9" s="178"/>
      <c r="C9" s="64"/>
      <c r="D9" s="123" t="s">
        <v>525</v>
      </c>
      <c r="E9" s="123"/>
    </row>
    <row r="10" spans="2:5" x14ac:dyDescent="0.2">
      <c r="B10" s="178"/>
      <c r="C10" s="64"/>
      <c r="D10" s="123" t="s">
        <v>526</v>
      </c>
      <c r="E10" s="123"/>
    </row>
    <row r="11" spans="2:5" x14ac:dyDescent="0.2">
      <c r="B11" s="178"/>
      <c r="C11" s="64"/>
      <c r="D11" s="123" t="s">
        <v>527</v>
      </c>
      <c r="E11" s="123"/>
    </row>
    <row r="12" spans="2:5" x14ac:dyDescent="0.2">
      <c r="B12" s="178"/>
      <c r="C12" s="64"/>
      <c r="D12" s="123" t="s">
        <v>26</v>
      </c>
      <c r="E12" s="123"/>
    </row>
    <row r="13" spans="2:5" x14ac:dyDescent="0.2">
      <c r="B13" s="177">
        <v>2</v>
      </c>
      <c r="C13" s="175" t="s">
        <v>528</v>
      </c>
      <c r="D13" s="176"/>
      <c r="E13" s="176"/>
    </row>
    <row r="14" spans="2:5" x14ac:dyDescent="0.2">
      <c r="B14" s="178"/>
      <c r="C14" s="64"/>
      <c r="D14" s="123" t="s">
        <v>529</v>
      </c>
      <c r="E14" s="123"/>
    </row>
    <row r="15" spans="2:5" x14ac:dyDescent="0.2">
      <c r="B15" s="178"/>
      <c r="C15" s="64"/>
      <c r="D15" s="123" t="s">
        <v>530</v>
      </c>
      <c r="E15" s="123"/>
    </row>
    <row r="16" spans="2:5" x14ac:dyDescent="0.2">
      <c r="B16" s="178"/>
      <c r="C16" s="64"/>
      <c r="D16" s="123" t="s">
        <v>531</v>
      </c>
      <c r="E16" s="123"/>
    </row>
    <row r="17" spans="2:5" x14ac:dyDescent="0.2">
      <c r="B17" s="178"/>
      <c r="C17" s="64"/>
      <c r="D17" s="123" t="s">
        <v>532</v>
      </c>
      <c r="E17" s="123"/>
    </row>
    <row r="18" spans="2:5" x14ac:dyDescent="0.2">
      <c r="B18" s="178"/>
      <c r="C18" s="64"/>
      <c r="D18" s="123" t="s">
        <v>533</v>
      </c>
      <c r="E18" s="123"/>
    </row>
    <row r="19" spans="2:5" x14ac:dyDescent="0.2">
      <c r="B19" s="177">
        <v>3</v>
      </c>
      <c r="C19" s="175" t="s">
        <v>534</v>
      </c>
      <c r="D19" s="176"/>
      <c r="E19" s="176"/>
    </row>
    <row r="20" spans="2:5" x14ac:dyDescent="0.2">
      <c r="B20" s="178"/>
      <c r="C20" s="64"/>
      <c r="D20" s="123" t="s">
        <v>535</v>
      </c>
      <c r="E20" s="123"/>
    </row>
    <row r="21" spans="2:5" x14ac:dyDescent="0.2">
      <c r="B21" s="178"/>
      <c r="C21" s="64"/>
      <c r="D21" s="123" t="s">
        <v>26</v>
      </c>
      <c r="E21" s="123"/>
    </row>
    <row r="22" spans="2:5" x14ac:dyDescent="0.2">
      <c r="B22" s="177">
        <v>4</v>
      </c>
      <c r="C22" s="175" t="s">
        <v>536</v>
      </c>
      <c r="D22" s="176"/>
      <c r="E22" s="176"/>
    </row>
    <row r="23" spans="2:5" x14ac:dyDescent="0.2">
      <c r="B23" s="178"/>
      <c r="C23" s="64"/>
      <c r="D23" s="123" t="s">
        <v>537</v>
      </c>
      <c r="E23" s="123"/>
    </row>
    <row r="24" spans="2:5" x14ac:dyDescent="0.2">
      <c r="B24" s="178"/>
      <c r="C24" s="64"/>
      <c r="D24" s="123" t="s">
        <v>538</v>
      </c>
      <c r="E24" s="123"/>
    </row>
  </sheetData>
  <mergeCells count="28">
    <mergeCell ref="D18:E18"/>
    <mergeCell ref="B1:E1"/>
    <mergeCell ref="B2:E2"/>
    <mergeCell ref="B3:E3"/>
    <mergeCell ref="D12:E12"/>
    <mergeCell ref="C13:E13"/>
    <mergeCell ref="B22:B24"/>
    <mergeCell ref="B8:B12"/>
    <mergeCell ref="B13:B18"/>
    <mergeCell ref="B4:E4"/>
    <mergeCell ref="B5:E5"/>
    <mergeCell ref="B6:E6"/>
    <mergeCell ref="C8:E8"/>
    <mergeCell ref="D9:E9"/>
    <mergeCell ref="D10:E10"/>
    <mergeCell ref="D11:E11"/>
    <mergeCell ref="B19:B21"/>
    <mergeCell ref="B7:D7"/>
    <mergeCell ref="D14:E14"/>
    <mergeCell ref="D15:E15"/>
    <mergeCell ref="D16:E16"/>
    <mergeCell ref="D17:E17"/>
    <mergeCell ref="D24:E24"/>
    <mergeCell ref="C19:E19"/>
    <mergeCell ref="D20:E20"/>
    <mergeCell ref="D21:E21"/>
    <mergeCell ref="C22:E22"/>
    <mergeCell ref="D23:E23"/>
  </mergeCells>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Niveles de aplicación</vt:lpstr>
      <vt:lpstr>Datos</vt:lpstr>
      <vt:lpstr>Indicadores</vt:lpstr>
      <vt:lpstr>AP</vt:lpstr>
      <vt:lpstr>DVA</vt:lpstr>
      <vt:lpstr>D</vt:lpstr>
      <vt:lpstr>FPLV</vt:lpstr>
      <vt:lpstr>IDG</vt:lpstr>
      <vt:lpstr>IPLPYMDD</vt:lpstr>
      <vt:lpstr>PC</vt:lpstr>
      <vt:lpstr>PAL</vt:lpstr>
      <vt:lpstr>TS</vt:lpstr>
      <vt:lpstr>TRC</vt:lpstr>
      <vt:lpstr>VU</vt:lpstr>
    </vt:vector>
  </TitlesOfParts>
  <Company>Casa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Felipe Andrade</dc:creator>
  <cp:lastModifiedBy>Vicky</cp:lastModifiedBy>
  <cp:lastPrinted>2011-01-27T17:22:47Z</cp:lastPrinted>
  <dcterms:created xsi:type="dcterms:W3CDTF">2011-01-08T16:31:02Z</dcterms:created>
  <dcterms:modified xsi:type="dcterms:W3CDTF">2012-01-17T00:08:00Z</dcterms:modified>
</cp:coreProperties>
</file>